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/>
  <mc:AlternateContent xmlns:mc="http://schemas.openxmlformats.org/markup-compatibility/2006">
    <mc:Choice Requires="x15">
      <x15ac:absPath xmlns:x15ac="http://schemas.microsoft.com/office/spreadsheetml/2010/11/ac" url="E:\Data\Svítkov\Popkovická IV etapa\VÝKAZ VÝMĚR\"/>
    </mc:Choice>
  </mc:AlternateContent>
  <xr:revisionPtr revIDLastSave="0" documentId="8_{E9436785-A2A7-468D-A641-3C023A63C188}" xr6:coauthVersionLast="47" xr6:coauthVersionMax="47" xr10:uidLastSave="{00000000-0000-0000-0000-000000000000}"/>
  <bookViews>
    <workbookView xWindow="-120" yWindow="-120" windowWidth="29040" windowHeight="15840" activeTab="2" xr2:uid="{00000000-000D-0000-FFFF-FFFF00000000}"/>
  </bookViews>
  <sheets>
    <sheet name="Rekapitulace stavby" sheetId="1" r:id="rId1"/>
    <sheet name="852-01 - IO 01 - Kanalizace" sheetId="2" r:id="rId2"/>
    <sheet name="852-10 - VON 01 - Vedlejš..." sheetId="3" r:id="rId3"/>
  </sheets>
  <definedNames>
    <definedName name="_xlnm._FilterDatabase" localSheetId="1" hidden="1">'852-01 - IO 01 - Kanalizace'!$C$125:$K$979</definedName>
    <definedName name="_xlnm._FilterDatabase" localSheetId="2" hidden="1">'852-10 - VON 01 - Vedlejš...'!$C$120:$K$177</definedName>
    <definedName name="_xlnm.Print_Titles" localSheetId="1">'852-01 - IO 01 - Kanalizace'!$125:$125</definedName>
    <definedName name="_xlnm.Print_Titles" localSheetId="2">'852-10 - VON 01 - Vedlejš...'!$120:$120</definedName>
    <definedName name="_xlnm.Print_Titles" localSheetId="0">'Rekapitulace stavby'!$92:$92</definedName>
    <definedName name="_xlnm.Print_Area" localSheetId="1">'852-01 - IO 01 - Kanalizace'!$C$4:$J$76,'852-01 - IO 01 - Kanalizace'!$C$82:$J$107,'852-01 - IO 01 - Kanalizace'!$C$113:$K$979</definedName>
    <definedName name="_xlnm.Print_Area" localSheetId="2">'852-10 - VON 01 - Vedlejš...'!$C$4:$J$76,'852-10 - VON 01 - Vedlejš...'!$C$82:$J$102,'852-10 - VON 01 - Vedlejš...'!$C$108:$K$177</definedName>
    <definedName name="_xlnm.Print_Area" localSheetId="0">'Rekapitulace stavby'!$D$4:$AO$76,'Rekapitulace stavby'!$C$82:$AQ$97</definedName>
  </definedNames>
  <calcPr calcId="181029"/>
</workbook>
</file>

<file path=xl/calcChain.xml><?xml version="1.0" encoding="utf-8"?>
<calcChain xmlns="http://schemas.openxmlformats.org/spreadsheetml/2006/main">
  <c r="J37" i="3" l="1"/>
  <c r="J36" i="3"/>
  <c r="AY96" i="1"/>
  <c r="J35" i="3"/>
  <c r="AX96" i="1"/>
  <c r="BI171" i="3"/>
  <c r="BH171" i="3"/>
  <c r="BG171" i="3"/>
  <c r="BF171" i="3"/>
  <c r="T171" i="3"/>
  <c r="T170" i="3"/>
  <c r="R171" i="3"/>
  <c r="R170" i="3"/>
  <c r="P171" i="3"/>
  <c r="P170" i="3"/>
  <c r="BI167" i="3"/>
  <c r="BH167" i="3"/>
  <c r="BG167" i="3"/>
  <c r="BF167" i="3"/>
  <c r="T167" i="3"/>
  <c r="R167" i="3"/>
  <c r="P167" i="3"/>
  <c r="BI164" i="3"/>
  <c r="BH164" i="3"/>
  <c r="BG164" i="3"/>
  <c r="BF164" i="3"/>
  <c r="T164" i="3"/>
  <c r="R164" i="3"/>
  <c r="P164" i="3"/>
  <c r="BI161" i="3"/>
  <c r="BH161" i="3"/>
  <c r="BG161" i="3"/>
  <c r="BF161" i="3"/>
  <c r="T161" i="3"/>
  <c r="R161" i="3"/>
  <c r="P161" i="3"/>
  <c r="BI157" i="3"/>
  <c r="BH157" i="3"/>
  <c r="BG157" i="3"/>
  <c r="BF157" i="3"/>
  <c r="T157" i="3"/>
  <c r="R157" i="3"/>
  <c r="P157" i="3"/>
  <c r="BI154" i="3"/>
  <c r="BH154" i="3"/>
  <c r="BG154" i="3"/>
  <c r="BF154" i="3"/>
  <c r="T154" i="3"/>
  <c r="R154" i="3"/>
  <c r="P154" i="3"/>
  <c r="BI150" i="3"/>
  <c r="BH150" i="3"/>
  <c r="BG150" i="3"/>
  <c r="BF150" i="3"/>
  <c r="T150" i="3"/>
  <c r="R150" i="3"/>
  <c r="P150" i="3"/>
  <c r="BI146" i="3"/>
  <c r="BH146" i="3"/>
  <c r="BG146" i="3"/>
  <c r="BF146" i="3"/>
  <c r="T146" i="3"/>
  <c r="R146" i="3"/>
  <c r="P146" i="3"/>
  <c r="BI143" i="3"/>
  <c r="BH143" i="3"/>
  <c r="BG143" i="3"/>
  <c r="BF143" i="3"/>
  <c r="T143" i="3"/>
  <c r="R143" i="3"/>
  <c r="P143" i="3"/>
  <c r="BI140" i="3"/>
  <c r="BH140" i="3"/>
  <c r="BG140" i="3"/>
  <c r="BF140" i="3"/>
  <c r="T140" i="3"/>
  <c r="R140" i="3"/>
  <c r="P140" i="3"/>
  <c r="BI136" i="3"/>
  <c r="BH136" i="3"/>
  <c r="BG136" i="3"/>
  <c r="BF136" i="3"/>
  <c r="T136" i="3"/>
  <c r="R136" i="3"/>
  <c r="P136" i="3"/>
  <c r="BI130" i="3"/>
  <c r="BH130" i="3"/>
  <c r="BG130" i="3"/>
  <c r="BF130" i="3"/>
  <c r="T130" i="3"/>
  <c r="R130" i="3"/>
  <c r="P130" i="3"/>
  <c r="BI128" i="3"/>
  <c r="BH128" i="3"/>
  <c r="BG128" i="3"/>
  <c r="BF128" i="3"/>
  <c r="T128" i="3"/>
  <c r="R128" i="3"/>
  <c r="P128" i="3"/>
  <c r="BI124" i="3"/>
  <c r="BH124" i="3"/>
  <c r="BG124" i="3"/>
  <c r="BF124" i="3"/>
  <c r="T124" i="3"/>
  <c r="R124" i="3"/>
  <c r="P124" i="3"/>
  <c r="J118" i="3"/>
  <c r="J117" i="3"/>
  <c r="F117" i="3"/>
  <c r="F115" i="3"/>
  <c r="E113" i="3"/>
  <c r="J92" i="3"/>
  <c r="J91" i="3"/>
  <c r="F91" i="3"/>
  <c r="F89" i="3"/>
  <c r="E87" i="3"/>
  <c r="J18" i="3"/>
  <c r="E18" i="3"/>
  <c r="F118" i="3"/>
  <c r="J17" i="3"/>
  <c r="J12" i="3"/>
  <c r="J115" i="3"/>
  <c r="E7" i="3"/>
  <c r="E111" i="3" s="1"/>
  <c r="J37" i="2"/>
  <c r="J36" i="2"/>
  <c r="AY95" i="1"/>
  <c r="J35" i="2"/>
  <c r="AX95" i="1" s="1"/>
  <c r="BI977" i="2"/>
  <c r="BH977" i="2"/>
  <c r="BG977" i="2"/>
  <c r="BF977" i="2"/>
  <c r="T977" i="2"/>
  <c r="T976" i="2"/>
  <c r="R977" i="2"/>
  <c r="R976" i="2" s="1"/>
  <c r="P977" i="2"/>
  <c r="P976" i="2"/>
  <c r="BI972" i="2"/>
  <c r="BH972" i="2"/>
  <c r="BG972" i="2"/>
  <c r="BF972" i="2"/>
  <c r="T972" i="2"/>
  <c r="R972" i="2"/>
  <c r="P972" i="2"/>
  <c r="BI967" i="2"/>
  <c r="BH967" i="2"/>
  <c r="BG967" i="2"/>
  <c r="BF967" i="2"/>
  <c r="T967" i="2"/>
  <c r="R967" i="2"/>
  <c r="P967" i="2"/>
  <c r="BI962" i="2"/>
  <c r="BH962" i="2"/>
  <c r="BG962" i="2"/>
  <c r="BF962" i="2"/>
  <c r="T962" i="2"/>
  <c r="R962" i="2"/>
  <c r="P962" i="2"/>
  <c r="BI957" i="2"/>
  <c r="BH957" i="2"/>
  <c r="BG957" i="2"/>
  <c r="BF957" i="2"/>
  <c r="T957" i="2"/>
  <c r="R957" i="2"/>
  <c r="P957" i="2"/>
  <c r="BI954" i="2"/>
  <c r="BH954" i="2"/>
  <c r="BG954" i="2"/>
  <c r="BF954" i="2"/>
  <c r="T954" i="2"/>
  <c r="R954" i="2"/>
  <c r="P954" i="2"/>
  <c r="BI950" i="2"/>
  <c r="BH950" i="2"/>
  <c r="BG950" i="2"/>
  <c r="BF950" i="2"/>
  <c r="T950" i="2"/>
  <c r="R950" i="2"/>
  <c r="P950" i="2"/>
  <c r="BI947" i="2"/>
  <c r="BH947" i="2"/>
  <c r="BG947" i="2"/>
  <c r="BF947" i="2"/>
  <c r="T947" i="2"/>
  <c r="R947" i="2"/>
  <c r="P947" i="2"/>
  <c r="BI939" i="2"/>
  <c r="BH939" i="2"/>
  <c r="BG939" i="2"/>
  <c r="BF939" i="2"/>
  <c r="T939" i="2"/>
  <c r="R939" i="2"/>
  <c r="P939" i="2"/>
  <c r="BI932" i="2"/>
  <c r="BH932" i="2"/>
  <c r="BG932" i="2"/>
  <c r="BF932" i="2"/>
  <c r="T932" i="2"/>
  <c r="R932" i="2"/>
  <c r="P932" i="2"/>
  <c r="BI925" i="2"/>
  <c r="BH925" i="2"/>
  <c r="BG925" i="2"/>
  <c r="BF925" i="2"/>
  <c r="T925" i="2"/>
  <c r="R925" i="2"/>
  <c r="P925" i="2"/>
  <c r="BI918" i="2"/>
  <c r="BH918" i="2"/>
  <c r="BG918" i="2"/>
  <c r="BF918" i="2"/>
  <c r="T918" i="2"/>
  <c r="R918" i="2"/>
  <c r="P918" i="2"/>
  <c r="BI911" i="2"/>
  <c r="BH911" i="2"/>
  <c r="BG911" i="2"/>
  <c r="BF911" i="2"/>
  <c r="T911" i="2"/>
  <c r="R911" i="2"/>
  <c r="P911" i="2"/>
  <c r="BI906" i="2"/>
  <c r="BH906" i="2"/>
  <c r="BG906" i="2"/>
  <c r="BF906" i="2"/>
  <c r="T906" i="2"/>
  <c r="R906" i="2"/>
  <c r="P906" i="2"/>
  <c r="BI901" i="2"/>
  <c r="BH901" i="2"/>
  <c r="BG901" i="2"/>
  <c r="BF901" i="2"/>
  <c r="T901" i="2"/>
  <c r="R901" i="2"/>
  <c r="P901" i="2"/>
  <c r="BI894" i="2"/>
  <c r="BH894" i="2"/>
  <c r="BG894" i="2"/>
  <c r="BF894" i="2"/>
  <c r="T894" i="2"/>
  <c r="R894" i="2"/>
  <c r="P894" i="2"/>
  <c r="BI887" i="2"/>
  <c r="BH887" i="2"/>
  <c r="BG887" i="2"/>
  <c r="BF887" i="2"/>
  <c r="T887" i="2"/>
  <c r="R887" i="2"/>
  <c r="P887" i="2"/>
  <c r="BI880" i="2"/>
  <c r="BH880" i="2"/>
  <c r="BG880" i="2"/>
  <c r="BF880" i="2"/>
  <c r="T880" i="2"/>
  <c r="R880" i="2"/>
  <c r="P880" i="2"/>
  <c r="BI878" i="2"/>
  <c r="BH878" i="2"/>
  <c r="BG878" i="2"/>
  <c r="BF878" i="2"/>
  <c r="T878" i="2"/>
  <c r="R878" i="2"/>
  <c r="P878" i="2"/>
  <c r="BI869" i="2"/>
  <c r="BH869" i="2"/>
  <c r="BG869" i="2"/>
  <c r="BF869" i="2"/>
  <c r="T869" i="2"/>
  <c r="R869" i="2"/>
  <c r="P869" i="2"/>
  <c r="BI860" i="2"/>
  <c r="BH860" i="2"/>
  <c r="BG860" i="2"/>
  <c r="BF860" i="2"/>
  <c r="T860" i="2"/>
  <c r="R860" i="2"/>
  <c r="P860" i="2"/>
  <c r="BI851" i="2"/>
  <c r="BH851" i="2"/>
  <c r="BG851" i="2"/>
  <c r="BF851" i="2"/>
  <c r="T851" i="2"/>
  <c r="R851" i="2"/>
  <c r="P851" i="2"/>
  <c r="BI845" i="2"/>
  <c r="BH845" i="2"/>
  <c r="BG845" i="2"/>
  <c r="BF845" i="2"/>
  <c r="T845" i="2"/>
  <c r="R845" i="2"/>
  <c r="P845" i="2"/>
  <c r="BI838" i="2"/>
  <c r="BH838" i="2"/>
  <c r="BG838" i="2"/>
  <c r="BF838" i="2"/>
  <c r="T838" i="2"/>
  <c r="R838" i="2"/>
  <c r="P838" i="2"/>
  <c r="BI826" i="2"/>
  <c r="BH826" i="2"/>
  <c r="BG826" i="2"/>
  <c r="BF826" i="2"/>
  <c r="T826" i="2"/>
  <c r="R826" i="2"/>
  <c r="P826" i="2"/>
  <c r="BI817" i="2"/>
  <c r="BH817" i="2"/>
  <c r="BG817" i="2"/>
  <c r="BF817" i="2"/>
  <c r="T817" i="2"/>
  <c r="R817" i="2"/>
  <c r="P817" i="2"/>
  <c r="BI813" i="2"/>
  <c r="BH813" i="2"/>
  <c r="BG813" i="2"/>
  <c r="BF813" i="2"/>
  <c r="T813" i="2"/>
  <c r="R813" i="2"/>
  <c r="P813" i="2"/>
  <c r="BI809" i="2"/>
  <c r="BH809" i="2"/>
  <c r="BG809" i="2"/>
  <c r="BF809" i="2"/>
  <c r="T809" i="2"/>
  <c r="R809" i="2"/>
  <c r="P809" i="2"/>
  <c r="BI805" i="2"/>
  <c r="BH805" i="2"/>
  <c r="BG805" i="2"/>
  <c r="BF805" i="2"/>
  <c r="T805" i="2"/>
  <c r="R805" i="2"/>
  <c r="P805" i="2"/>
  <c r="BI800" i="2"/>
  <c r="BH800" i="2"/>
  <c r="BG800" i="2"/>
  <c r="BF800" i="2"/>
  <c r="T800" i="2"/>
  <c r="R800" i="2"/>
  <c r="P800" i="2"/>
  <c r="BI796" i="2"/>
  <c r="BH796" i="2"/>
  <c r="BG796" i="2"/>
  <c r="BF796" i="2"/>
  <c r="T796" i="2"/>
  <c r="R796" i="2"/>
  <c r="P796" i="2"/>
  <c r="BI791" i="2"/>
  <c r="BH791" i="2"/>
  <c r="BG791" i="2"/>
  <c r="BF791" i="2"/>
  <c r="T791" i="2"/>
  <c r="R791" i="2"/>
  <c r="P791" i="2"/>
  <c r="BI786" i="2"/>
  <c r="BH786" i="2"/>
  <c r="BG786" i="2"/>
  <c r="BF786" i="2"/>
  <c r="T786" i="2"/>
  <c r="R786" i="2"/>
  <c r="P786" i="2"/>
  <c r="BI781" i="2"/>
  <c r="BH781" i="2"/>
  <c r="BG781" i="2"/>
  <c r="BF781" i="2"/>
  <c r="T781" i="2"/>
  <c r="R781" i="2"/>
  <c r="P781" i="2"/>
  <c r="BI779" i="2"/>
  <c r="BH779" i="2"/>
  <c r="BG779" i="2"/>
  <c r="BF779" i="2"/>
  <c r="T779" i="2"/>
  <c r="R779" i="2"/>
  <c r="P779" i="2"/>
  <c r="BI774" i="2"/>
  <c r="BH774" i="2"/>
  <c r="BG774" i="2"/>
  <c r="BF774" i="2"/>
  <c r="T774" i="2"/>
  <c r="R774" i="2"/>
  <c r="P774" i="2"/>
  <c r="BI772" i="2"/>
  <c r="BH772" i="2"/>
  <c r="BG772" i="2"/>
  <c r="BF772" i="2"/>
  <c r="T772" i="2"/>
  <c r="R772" i="2"/>
  <c r="P772" i="2"/>
  <c r="BI767" i="2"/>
  <c r="BH767" i="2"/>
  <c r="BG767" i="2"/>
  <c r="BF767" i="2"/>
  <c r="T767" i="2"/>
  <c r="R767" i="2"/>
  <c r="P767" i="2"/>
  <c r="BI765" i="2"/>
  <c r="BH765" i="2"/>
  <c r="BG765" i="2"/>
  <c r="BF765" i="2"/>
  <c r="T765" i="2"/>
  <c r="R765" i="2"/>
  <c r="P765" i="2"/>
  <c r="BI760" i="2"/>
  <c r="BH760" i="2"/>
  <c r="BG760" i="2"/>
  <c r="BF760" i="2"/>
  <c r="T760" i="2"/>
  <c r="R760" i="2"/>
  <c r="P760" i="2"/>
  <c r="BI758" i="2"/>
  <c r="BH758" i="2"/>
  <c r="BG758" i="2"/>
  <c r="BF758" i="2"/>
  <c r="T758" i="2"/>
  <c r="R758" i="2"/>
  <c r="P758" i="2"/>
  <c r="BI753" i="2"/>
  <c r="BH753" i="2"/>
  <c r="BG753" i="2"/>
  <c r="BF753" i="2"/>
  <c r="T753" i="2"/>
  <c r="R753" i="2"/>
  <c r="P753" i="2"/>
  <c r="BI748" i="2"/>
  <c r="BH748" i="2"/>
  <c r="BG748" i="2"/>
  <c r="BF748" i="2"/>
  <c r="T748" i="2"/>
  <c r="R748" i="2"/>
  <c r="P748" i="2"/>
  <c r="BI743" i="2"/>
  <c r="BH743" i="2"/>
  <c r="BG743" i="2"/>
  <c r="BF743" i="2"/>
  <c r="T743" i="2"/>
  <c r="R743" i="2"/>
  <c r="P743" i="2"/>
  <c r="BI737" i="2"/>
  <c r="BH737" i="2"/>
  <c r="BG737" i="2"/>
  <c r="BF737" i="2"/>
  <c r="T737" i="2"/>
  <c r="R737" i="2"/>
  <c r="P737" i="2"/>
  <c r="BI732" i="2"/>
  <c r="BH732" i="2"/>
  <c r="BG732" i="2"/>
  <c r="BF732" i="2"/>
  <c r="T732" i="2"/>
  <c r="R732" i="2"/>
  <c r="P732" i="2"/>
  <c r="BI726" i="2"/>
  <c r="BH726" i="2"/>
  <c r="BG726" i="2"/>
  <c r="BF726" i="2"/>
  <c r="T726" i="2"/>
  <c r="R726" i="2"/>
  <c r="P726" i="2"/>
  <c r="BI721" i="2"/>
  <c r="BH721" i="2"/>
  <c r="BG721" i="2"/>
  <c r="BF721" i="2"/>
  <c r="T721" i="2"/>
  <c r="R721" i="2"/>
  <c r="P721" i="2"/>
  <c r="BI715" i="2"/>
  <c r="BH715" i="2"/>
  <c r="BG715" i="2"/>
  <c r="BF715" i="2"/>
  <c r="T715" i="2"/>
  <c r="R715" i="2"/>
  <c r="P715" i="2"/>
  <c r="BI710" i="2"/>
  <c r="BH710" i="2"/>
  <c r="BG710" i="2"/>
  <c r="BF710" i="2"/>
  <c r="T710" i="2"/>
  <c r="R710" i="2"/>
  <c r="P710" i="2"/>
  <c r="BI704" i="2"/>
  <c r="BH704" i="2"/>
  <c r="BG704" i="2"/>
  <c r="BF704" i="2"/>
  <c r="T704" i="2"/>
  <c r="R704" i="2"/>
  <c r="P704" i="2"/>
  <c r="BI697" i="2"/>
  <c r="BH697" i="2"/>
  <c r="BG697" i="2"/>
  <c r="BF697" i="2"/>
  <c r="T697" i="2"/>
  <c r="R697" i="2"/>
  <c r="P697" i="2"/>
  <c r="BI690" i="2"/>
  <c r="BH690" i="2"/>
  <c r="BG690" i="2"/>
  <c r="BF690" i="2"/>
  <c r="T690" i="2"/>
  <c r="R690" i="2"/>
  <c r="P690" i="2"/>
  <c r="BI684" i="2"/>
  <c r="BH684" i="2"/>
  <c r="BG684" i="2"/>
  <c r="BF684" i="2"/>
  <c r="T684" i="2"/>
  <c r="R684" i="2"/>
  <c r="P684" i="2"/>
  <c r="BI677" i="2"/>
  <c r="BH677" i="2"/>
  <c r="BG677" i="2"/>
  <c r="BF677" i="2"/>
  <c r="T677" i="2"/>
  <c r="R677" i="2"/>
  <c r="P677" i="2"/>
  <c r="BI671" i="2"/>
  <c r="BH671" i="2"/>
  <c r="BG671" i="2"/>
  <c r="BF671" i="2"/>
  <c r="T671" i="2"/>
  <c r="R671" i="2"/>
  <c r="P671" i="2"/>
  <c r="BI664" i="2"/>
  <c r="BH664" i="2"/>
  <c r="BG664" i="2"/>
  <c r="BF664" i="2"/>
  <c r="T664" i="2"/>
  <c r="R664" i="2"/>
  <c r="P664" i="2"/>
  <c r="BI657" i="2"/>
  <c r="BH657" i="2"/>
  <c r="BG657" i="2"/>
  <c r="BF657" i="2"/>
  <c r="T657" i="2"/>
  <c r="R657" i="2"/>
  <c r="P657" i="2"/>
  <c r="BI650" i="2"/>
  <c r="BH650" i="2"/>
  <c r="BG650" i="2"/>
  <c r="BF650" i="2"/>
  <c r="T650" i="2"/>
  <c r="R650" i="2"/>
  <c r="P650" i="2"/>
  <c r="BI643" i="2"/>
  <c r="BH643" i="2"/>
  <c r="BG643" i="2"/>
  <c r="BF643" i="2"/>
  <c r="T643" i="2"/>
  <c r="R643" i="2"/>
  <c r="P643" i="2"/>
  <c r="BI636" i="2"/>
  <c r="BH636" i="2"/>
  <c r="BG636" i="2"/>
  <c r="BF636" i="2"/>
  <c r="T636" i="2"/>
  <c r="R636" i="2"/>
  <c r="P636" i="2"/>
  <c r="BI629" i="2"/>
  <c r="BH629" i="2"/>
  <c r="BG629" i="2"/>
  <c r="BF629" i="2"/>
  <c r="T629" i="2"/>
  <c r="R629" i="2"/>
  <c r="P629" i="2"/>
  <c r="BI623" i="2"/>
  <c r="BH623" i="2"/>
  <c r="BG623" i="2"/>
  <c r="BF623" i="2"/>
  <c r="T623" i="2"/>
  <c r="R623" i="2"/>
  <c r="P623" i="2"/>
  <c r="BI617" i="2"/>
  <c r="BH617" i="2"/>
  <c r="BG617" i="2"/>
  <c r="BF617" i="2"/>
  <c r="T617" i="2"/>
  <c r="R617" i="2"/>
  <c r="P617" i="2"/>
  <c r="BI610" i="2"/>
  <c r="BH610" i="2"/>
  <c r="BG610" i="2"/>
  <c r="BF610" i="2"/>
  <c r="T610" i="2"/>
  <c r="R610" i="2"/>
  <c r="P610" i="2"/>
  <c r="BI603" i="2"/>
  <c r="BH603" i="2"/>
  <c r="BG603" i="2"/>
  <c r="BF603" i="2"/>
  <c r="T603" i="2"/>
  <c r="R603" i="2"/>
  <c r="P603" i="2"/>
  <c r="BI597" i="2"/>
  <c r="BH597" i="2"/>
  <c r="BG597" i="2"/>
  <c r="BF597" i="2"/>
  <c r="T597" i="2"/>
  <c r="R597" i="2"/>
  <c r="P597" i="2"/>
  <c r="BI590" i="2"/>
  <c r="BH590" i="2"/>
  <c r="BG590" i="2"/>
  <c r="BF590" i="2"/>
  <c r="T590" i="2"/>
  <c r="R590" i="2"/>
  <c r="P590" i="2"/>
  <c r="BI583" i="2"/>
  <c r="BH583" i="2"/>
  <c r="BG583" i="2"/>
  <c r="BF583" i="2"/>
  <c r="T583" i="2"/>
  <c r="R583" i="2"/>
  <c r="P583" i="2"/>
  <c r="BI577" i="2"/>
  <c r="BH577" i="2"/>
  <c r="BG577" i="2"/>
  <c r="BF577" i="2"/>
  <c r="T577" i="2"/>
  <c r="R577" i="2"/>
  <c r="P577" i="2"/>
  <c r="BI571" i="2"/>
  <c r="BH571" i="2"/>
  <c r="BG571" i="2"/>
  <c r="BF571" i="2"/>
  <c r="T571" i="2"/>
  <c r="R571" i="2"/>
  <c r="P571" i="2"/>
  <c r="BI562" i="2"/>
  <c r="BH562" i="2"/>
  <c r="BG562" i="2"/>
  <c r="BF562" i="2"/>
  <c r="T562" i="2"/>
  <c r="R562" i="2"/>
  <c r="P562" i="2"/>
  <c r="BI556" i="2"/>
  <c r="BH556" i="2"/>
  <c r="BG556" i="2"/>
  <c r="BF556" i="2"/>
  <c r="T556" i="2"/>
  <c r="R556" i="2"/>
  <c r="P556" i="2"/>
  <c r="BI549" i="2"/>
  <c r="BH549" i="2"/>
  <c r="BG549" i="2"/>
  <c r="BF549" i="2"/>
  <c r="T549" i="2"/>
  <c r="R549" i="2"/>
  <c r="P549" i="2"/>
  <c r="BI541" i="2"/>
  <c r="BH541" i="2"/>
  <c r="BG541" i="2"/>
  <c r="BF541" i="2"/>
  <c r="T541" i="2"/>
  <c r="R541" i="2"/>
  <c r="P541" i="2"/>
  <c r="BI530" i="2"/>
  <c r="BH530" i="2"/>
  <c r="BG530" i="2"/>
  <c r="BF530" i="2"/>
  <c r="T530" i="2"/>
  <c r="R530" i="2"/>
  <c r="P530" i="2"/>
  <c r="BI523" i="2"/>
  <c r="BH523" i="2"/>
  <c r="BG523" i="2"/>
  <c r="BF523" i="2"/>
  <c r="T523" i="2"/>
  <c r="R523" i="2"/>
  <c r="P523" i="2"/>
  <c r="BI512" i="2"/>
  <c r="BH512" i="2"/>
  <c r="BG512" i="2"/>
  <c r="BF512" i="2"/>
  <c r="T512" i="2"/>
  <c r="R512" i="2"/>
  <c r="P512" i="2"/>
  <c r="BI501" i="2"/>
  <c r="BH501" i="2"/>
  <c r="BG501" i="2"/>
  <c r="BF501" i="2"/>
  <c r="T501" i="2"/>
  <c r="R501" i="2"/>
  <c r="P501" i="2"/>
  <c r="BI490" i="2"/>
  <c r="BH490" i="2"/>
  <c r="BG490" i="2"/>
  <c r="BF490" i="2"/>
  <c r="T490" i="2"/>
  <c r="R490" i="2"/>
  <c r="P490" i="2"/>
  <c r="BI478" i="2"/>
  <c r="BH478" i="2"/>
  <c r="BG478" i="2"/>
  <c r="BF478" i="2"/>
  <c r="T478" i="2"/>
  <c r="R478" i="2"/>
  <c r="P478" i="2"/>
  <c r="BI467" i="2"/>
  <c r="BH467" i="2"/>
  <c r="BG467" i="2"/>
  <c r="BF467" i="2"/>
  <c r="T467" i="2"/>
  <c r="R467" i="2"/>
  <c r="P467" i="2"/>
  <c r="BI458" i="2"/>
  <c r="BH458" i="2"/>
  <c r="BG458" i="2"/>
  <c r="BF458" i="2"/>
  <c r="T458" i="2"/>
  <c r="R458" i="2"/>
  <c r="P458" i="2"/>
  <c r="BI453" i="2"/>
  <c r="BH453" i="2"/>
  <c r="BG453" i="2"/>
  <c r="BF453" i="2"/>
  <c r="T453" i="2"/>
  <c r="R453" i="2"/>
  <c r="P453" i="2"/>
  <c r="BI449" i="2"/>
  <c r="BH449" i="2"/>
  <c r="BG449" i="2"/>
  <c r="BF449" i="2"/>
  <c r="T449" i="2"/>
  <c r="R449" i="2"/>
  <c r="P449" i="2"/>
  <c r="BI444" i="2"/>
  <c r="BH444" i="2"/>
  <c r="BG444" i="2"/>
  <c r="BF444" i="2"/>
  <c r="T444" i="2"/>
  <c r="R444" i="2"/>
  <c r="P444" i="2"/>
  <c r="BI439" i="2"/>
  <c r="BH439" i="2"/>
  <c r="BG439" i="2"/>
  <c r="BF439" i="2"/>
  <c r="T439" i="2"/>
  <c r="R439" i="2"/>
  <c r="P439" i="2"/>
  <c r="BI434" i="2"/>
  <c r="BH434" i="2"/>
  <c r="BG434" i="2"/>
  <c r="BF434" i="2"/>
  <c r="T434" i="2"/>
  <c r="R434" i="2"/>
  <c r="P434" i="2"/>
  <c r="BI428" i="2"/>
  <c r="BH428" i="2"/>
  <c r="BG428" i="2"/>
  <c r="BF428" i="2"/>
  <c r="T428" i="2"/>
  <c r="R428" i="2"/>
  <c r="P428" i="2"/>
  <c r="BI422" i="2"/>
  <c r="BH422" i="2"/>
  <c r="BG422" i="2"/>
  <c r="BF422" i="2"/>
  <c r="T422" i="2"/>
  <c r="R422" i="2"/>
  <c r="P422" i="2"/>
  <c r="BI416" i="2"/>
  <c r="BH416" i="2"/>
  <c r="BG416" i="2"/>
  <c r="BF416" i="2"/>
  <c r="T416" i="2"/>
  <c r="R416" i="2"/>
  <c r="P416" i="2"/>
  <c r="BI407" i="2"/>
  <c r="BH407" i="2"/>
  <c r="BG407" i="2"/>
  <c r="BF407" i="2"/>
  <c r="T407" i="2"/>
  <c r="R407" i="2"/>
  <c r="P407" i="2"/>
  <c r="BI400" i="2"/>
  <c r="BH400" i="2"/>
  <c r="BG400" i="2"/>
  <c r="BF400" i="2"/>
  <c r="T400" i="2"/>
  <c r="R400" i="2"/>
  <c r="P400" i="2"/>
  <c r="BI389" i="2"/>
  <c r="BH389" i="2"/>
  <c r="BG389" i="2"/>
  <c r="BF389" i="2"/>
  <c r="T389" i="2"/>
  <c r="R389" i="2"/>
  <c r="P389" i="2"/>
  <c r="BI379" i="2"/>
  <c r="BH379" i="2"/>
  <c r="BG379" i="2"/>
  <c r="BF379" i="2"/>
  <c r="T379" i="2"/>
  <c r="T378" i="2" s="1"/>
  <c r="R379" i="2"/>
  <c r="R378" i="2"/>
  <c r="P379" i="2"/>
  <c r="P378" i="2" s="1"/>
  <c r="BI367" i="2"/>
  <c r="BH367" i="2"/>
  <c r="BG367" i="2"/>
  <c r="BF367" i="2"/>
  <c r="T367" i="2"/>
  <c r="T366" i="2"/>
  <c r="R367" i="2"/>
  <c r="R366" i="2" s="1"/>
  <c r="P367" i="2"/>
  <c r="P366" i="2"/>
  <c r="BI359" i="2"/>
  <c r="BH359" i="2"/>
  <c r="BG359" i="2"/>
  <c r="BF359" i="2"/>
  <c r="T359" i="2"/>
  <c r="R359" i="2"/>
  <c r="P359" i="2"/>
  <c r="BI356" i="2"/>
  <c r="BH356" i="2"/>
  <c r="BG356" i="2"/>
  <c r="BF356" i="2"/>
  <c r="T356" i="2"/>
  <c r="R356" i="2"/>
  <c r="P356" i="2"/>
  <c r="BI345" i="2"/>
  <c r="BH345" i="2"/>
  <c r="BG345" i="2"/>
  <c r="BF345" i="2"/>
  <c r="T345" i="2"/>
  <c r="R345" i="2"/>
  <c r="P345" i="2"/>
  <c r="BI342" i="2"/>
  <c r="BH342" i="2"/>
  <c r="BG342" i="2"/>
  <c r="BF342" i="2"/>
  <c r="T342" i="2"/>
  <c r="R342" i="2"/>
  <c r="P342" i="2"/>
  <c r="BI330" i="2"/>
  <c r="BH330" i="2"/>
  <c r="BG330" i="2"/>
  <c r="BF330" i="2"/>
  <c r="T330" i="2"/>
  <c r="R330" i="2"/>
  <c r="P330" i="2"/>
  <c r="BI326" i="2"/>
  <c r="BH326" i="2"/>
  <c r="BG326" i="2"/>
  <c r="BF326" i="2"/>
  <c r="T326" i="2"/>
  <c r="R326" i="2"/>
  <c r="P326" i="2"/>
  <c r="BI321" i="2"/>
  <c r="BH321" i="2"/>
  <c r="BG321" i="2"/>
  <c r="BF321" i="2"/>
  <c r="T321" i="2"/>
  <c r="R321" i="2"/>
  <c r="P321" i="2"/>
  <c r="BI314" i="2"/>
  <c r="BH314" i="2"/>
  <c r="BG314" i="2"/>
  <c r="BF314" i="2"/>
  <c r="T314" i="2"/>
  <c r="R314" i="2"/>
  <c r="P314" i="2"/>
  <c r="BI303" i="2"/>
  <c r="BH303" i="2"/>
  <c r="BG303" i="2"/>
  <c r="BF303" i="2"/>
  <c r="T303" i="2"/>
  <c r="R303" i="2"/>
  <c r="P303" i="2"/>
  <c r="BI296" i="2"/>
  <c r="BH296" i="2"/>
  <c r="BG296" i="2"/>
  <c r="BF296" i="2"/>
  <c r="T296" i="2"/>
  <c r="R296" i="2"/>
  <c r="P296" i="2"/>
  <c r="BI287" i="2"/>
  <c r="BH287" i="2"/>
  <c r="BG287" i="2"/>
  <c r="BF287" i="2"/>
  <c r="T287" i="2"/>
  <c r="R287" i="2"/>
  <c r="P287" i="2"/>
  <c r="BI280" i="2"/>
  <c r="BH280" i="2"/>
  <c r="BG280" i="2"/>
  <c r="BF280" i="2"/>
  <c r="T280" i="2"/>
  <c r="R280" i="2"/>
  <c r="P280" i="2"/>
  <c r="BI271" i="2"/>
  <c r="BH271" i="2"/>
  <c r="BG271" i="2"/>
  <c r="BF271" i="2"/>
  <c r="T271" i="2"/>
  <c r="R271" i="2"/>
  <c r="P271" i="2"/>
  <c r="BI264" i="2"/>
  <c r="BH264" i="2"/>
  <c r="BG264" i="2"/>
  <c r="BF264" i="2"/>
  <c r="T264" i="2"/>
  <c r="R264" i="2"/>
  <c r="P264" i="2"/>
  <c r="BI255" i="2"/>
  <c r="BH255" i="2"/>
  <c r="BG255" i="2"/>
  <c r="BF255" i="2"/>
  <c r="T255" i="2"/>
  <c r="R255" i="2"/>
  <c r="P255" i="2"/>
  <c r="BI244" i="2"/>
  <c r="BH244" i="2"/>
  <c r="BG244" i="2"/>
  <c r="BF244" i="2"/>
  <c r="T244" i="2"/>
  <c r="R244" i="2"/>
  <c r="P244" i="2"/>
  <c r="BI235" i="2"/>
  <c r="BH235" i="2"/>
  <c r="BG235" i="2"/>
  <c r="BF235" i="2"/>
  <c r="T235" i="2"/>
  <c r="R235" i="2"/>
  <c r="P235" i="2"/>
  <c r="BI227" i="2"/>
  <c r="BH227" i="2"/>
  <c r="BG227" i="2"/>
  <c r="BF227" i="2"/>
  <c r="T227" i="2"/>
  <c r="R227" i="2"/>
  <c r="P227" i="2"/>
  <c r="BI219" i="2"/>
  <c r="BH219" i="2"/>
  <c r="BG219" i="2"/>
  <c r="BF219" i="2"/>
  <c r="T219" i="2"/>
  <c r="R219" i="2"/>
  <c r="P219" i="2"/>
  <c r="BI216" i="2"/>
  <c r="BH216" i="2"/>
  <c r="BG216" i="2"/>
  <c r="BF216" i="2"/>
  <c r="T216" i="2"/>
  <c r="R216" i="2"/>
  <c r="P216" i="2"/>
  <c r="BI210" i="2"/>
  <c r="BH210" i="2"/>
  <c r="BG210" i="2"/>
  <c r="BF210" i="2"/>
  <c r="T210" i="2"/>
  <c r="R210" i="2"/>
  <c r="P210" i="2"/>
  <c r="BI203" i="2"/>
  <c r="BH203" i="2"/>
  <c r="BG203" i="2"/>
  <c r="BF203" i="2"/>
  <c r="T203" i="2"/>
  <c r="R203" i="2"/>
  <c r="P203" i="2"/>
  <c r="BI194" i="2"/>
  <c r="BH194" i="2"/>
  <c r="BG194" i="2"/>
  <c r="BF194" i="2"/>
  <c r="T194" i="2"/>
  <c r="R194" i="2"/>
  <c r="P194" i="2"/>
  <c r="BI185" i="2"/>
  <c r="BH185" i="2"/>
  <c r="BG185" i="2"/>
  <c r="BF185" i="2"/>
  <c r="T185" i="2"/>
  <c r="R185" i="2"/>
  <c r="P185" i="2"/>
  <c r="BI176" i="2"/>
  <c r="BH176" i="2"/>
  <c r="BG176" i="2"/>
  <c r="BF176" i="2"/>
  <c r="T176" i="2"/>
  <c r="R176" i="2"/>
  <c r="P176" i="2"/>
  <c r="BI169" i="2"/>
  <c r="BH169" i="2"/>
  <c r="BG169" i="2"/>
  <c r="BF169" i="2"/>
  <c r="T169" i="2"/>
  <c r="R169" i="2"/>
  <c r="P169" i="2"/>
  <c r="BI158" i="2"/>
  <c r="BH158" i="2"/>
  <c r="BG158" i="2"/>
  <c r="BF158" i="2"/>
  <c r="T158" i="2"/>
  <c r="R158" i="2"/>
  <c r="P158" i="2"/>
  <c r="BI151" i="2"/>
  <c r="BH151" i="2"/>
  <c r="BG151" i="2"/>
  <c r="BF151" i="2"/>
  <c r="T151" i="2"/>
  <c r="R151" i="2"/>
  <c r="P151" i="2"/>
  <c r="BI140" i="2"/>
  <c r="BH140" i="2"/>
  <c r="BG140" i="2"/>
  <c r="BF140" i="2"/>
  <c r="T140" i="2"/>
  <c r="R140" i="2"/>
  <c r="P140" i="2"/>
  <c r="BI129" i="2"/>
  <c r="BH129" i="2"/>
  <c r="BG129" i="2"/>
  <c r="BF129" i="2"/>
  <c r="T129" i="2"/>
  <c r="R129" i="2"/>
  <c r="P129" i="2"/>
  <c r="J123" i="2"/>
  <c r="J122" i="2"/>
  <c r="F122" i="2"/>
  <c r="F120" i="2"/>
  <c r="E118" i="2"/>
  <c r="J92" i="2"/>
  <c r="J91" i="2"/>
  <c r="F91" i="2"/>
  <c r="F89" i="2"/>
  <c r="E87" i="2"/>
  <c r="J18" i="2"/>
  <c r="E18" i="2"/>
  <c r="F92" i="2"/>
  <c r="J17" i="2"/>
  <c r="J12" i="2"/>
  <c r="J120" i="2" s="1"/>
  <c r="E7" i="2"/>
  <c r="E85" i="2"/>
  <c r="L90" i="1"/>
  <c r="AM90" i="1"/>
  <c r="AM89" i="1"/>
  <c r="L89" i="1"/>
  <c r="AM87" i="1"/>
  <c r="L87" i="1"/>
  <c r="L85" i="1"/>
  <c r="L84" i="1"/>
  <c r="J962" i="2"/>
  <c r="J947" i="2"/>
  <c r="J906" i="2"/>
  <c r="J880" i="2"/>
  <c r="BK851" i="2"/>
  <c r="J786" i="2"/>
  <c r="BK767" i="2"/>
  <c r="BK726" i="2"/>
  <c r="BK690" i="2"/>
  <c r="BK643" i="2"/>
  <c r="BK610" i="2"/>
  <c r="BK549" i="2"/>
  <c r="J478" i="2"/>
  <c r="BK453" i="2"/>
  <c r="J434" i="2"/>
  <c r="J400" i="2"/>
  <c r="J367" i="2"/>
  <c r="BK314" i="2"/>
  <c r="BK271" i="2"/>
  <c r="BK244" i="2"/>
  <c r="BK158" i="2"/>
  <c r="BK972" i="2"/>
  <c r="J950" i="2"/>
  <c r="BK925" i="2"/>
  <c r="BK805" i="2"/>
  <c r="BK781" i="2"/>
  <c r="J732" i="2"/>
  <c r="J704" i="2"/>
  <c r="J636" i="2"/>
  <c r="J590" i="2"/>
  <c r="J562" i="2"/>
  <c r="BK478" i="2"/>
  <c r="J444" i="2"/>
  <c r="BK359" i="2"/>
  <c r="J342" i="2"/>
  <c r="J219" i="2"/>
  <c r="BK194" i="2"/>
  <c r="BK129" i="2"/>
  <c r="BK939" i="2"/>
  <c r="J901" i="2"/>
  <c r="J851" i="2"/>
  <c r="BK813" i="2"/>
  <c r="BK779" i="2"/>
  <c r="J737" i="2"/>
  <c r="J684" i="2"/>
  <c r="J650" i="2"/>
  <c r="J541" i="2"/>
  <c r="BK422" i="2"/>
  <c r="J321" i="2"/>
  <c r="BK169" i="2"/>
  <c r="J878" i="2"/>
  <c r="BK786" i="2"/>
  <c r="J765" i="2"/>
  <c r="BK732" i="2"/>
  <c r="J677" i="2"/>
  <c r="BK597" i="2"/>
  <c r="BK501" i="2"/>
  <c r="BK444" i="2"/>
  <c r="BK367" i="2"/>
  <c r="J303" i="2"/>
  <c r="J280" i="2"/>
  <c r="J210" i="2"/>
  <c r="BK151" i="2"/>
  <c r="BK167" i="3"/>
  <c r="BK154" i="3"/>
  <c r="J124" i="3"/>
  <c r="J140" i="3"/>
  <c r="BK130" i="3"/>
  <c r="BK171" i="3"/>
  <c r="J164" i="3"/>
  <c r="J150" i="3"/>
  <c r="BK136" i="3"/>
  <c r="J977" i="2"/>
  <c r="J918" i="2"/>
  <c r="J894" i="2"/>
  <c r="BK860" i="2"/>
  <c r="BK796" i="2"/>
  <c r="J772" i="2"/>
  <c r="BK753" i="2"/>
  <c r="BK697" i="2"/>
  <c r="BK636" i="2"/>
  <c r="BK603" i="2"/>
  <c r="BK583" i="2"/>
  <c r="J467" i="2"/>
  <c r="J449" i="2"/>
  <c r="BK407" i="2"/>
  <c r="BK379" i="2"/>
  <c r="BK321" i="2"/>
  <c r="BK287" i="2"/>
  <c r="BK255" i="2"/>
  <c r="BK219" i="2"/>
  <c r="J151" i="2"/>
  <c r="BK954" i="2"/>
  <c r="BK932" i="2"/>
  <c r="J887" i="2"/>
  <c r="BK800" i="2"/>
  <c r="BK737" i="2"/>
  <c r="J710" i="2"/>
  <c r="BK657" i="2"/>
  <c r="BK617" i="2"/>
  <c r="J583" i="2"/>
  <c r="J556" i="2"/>
  <c r="J458" i="2"/>
  <c r="J356" i="2"/>
  <c r="BK330" i="2"/>
  <c r="J264" i="2"/>
  <c r="BK210" i="2"/>
  <c r="J140" i="2"/>
  <c r="J954" i="2"/>
  <c r="J932" i="2"/>
  <c r="BK880" i="2"/>
  <c r="J845" i="2"/>
  <c r="J791" i="2"/>
  <c r="J748" i="2"/>
  <c r="BK704" i="2"/>
  <c r="J657" i="2"/>
  <c r="BK556" i="2"/>
  <c r="BK434" i="2"/>
  <c r="J345" i="2"/>
  <c r="BK185" i="2"/>
  <c r="BK911" i="2"/>
  <c r="BK845" i="2"/>
  <c r="J805" i="2"/>
  <c r="BK772" i="2"/>
  <c r="BK743" i="2"/>
  <c r="BK671" i="2"/>
  <c r="J549" i="2"/>
  <c r="BK530" i="2"/>
  <c r="BK490" i="2"/>
  <c r="J422" i="2"/>
  <c r="J330" i="2"/>
  <c r="J287" i="2"/>
  <c r="J227" i="2"/>
  <c r="J194" i="2"/>
  <c r="J171" i="3"/>
  <c r="J157" i="3"/>
  <c r="J130" i="3"/>
  <c r="BK146" i="3"/>
  <c r="J128" i="3"/>
  <c r="J167" i="3"/>
  <c r="BK161" i="3"/>
  <c r="J146" i="3"/>
  <c r="BK128" i="3"/>
  <c r="J972" i="2"/>
  <c r="J925" i="2"/>
  <c r="BK901" i="2"/>
  <c r="BK878" i="2"/>
  <c r="BK838" i="2"/>
  <c r="BK774" i="2"/>
  <c r="BK760" i="2"/>
  <c r="BK710" i="2"/>
  <c r="BK650" i="2"/>
  <c r="J617" i="2"/>
  <c r="BK590" i="2"/>
  <c r="BK562" i="2"/>
  <c r="BK512" i="2"/>
  <c r="J416" i="2"/>
  <c r="J379" i="2"/>
  <c r="BK356" i="2"/>
  <c r="BK296" i="2"/>
  <c r="BK280" i="2"/>
  <c r="BK176" i="2"/>
  <c r="BK977" i="2"/>
  <c r="BK962" i="2"/>
  <c r="J939" i="2"/>
  <c r="BK894" i="2"/>
  <c r="BK817" i="2"/>
  <c r="BK791" i="2"/>
  <c r="J758" i="2"/>
  <c r="BK715" i="2"/>
  <c r="J697" i="2"/>
  <c r="J623" i="2"/>
  <c r="J603" i="2"/>
  <c r="BK571" i="2"/>
  <c r="J490" i="2"/>
  <c r="BK449" i="2"/>
  <c r="BK416" i="2"/>
  <c r="BK345" i="2"/>
  <c r="J314" i="2"/>
  <c r="BK216" i="2"/>
  <c r="J185" i="2"/>
  <c r="AS94" i="1"/>
  <c r="J817" i="2"/>
  <c r="J800" i="2"/>
  <c r="J753" i="2"/>
  <c r="J715" i="2"/>
  <c r="BK677" i="2"/>
  <c r="J629" i="2"/>
  <c r="J501" i="2"/>
  <c r="J407" i="2"/>
  <c r="J235" i="2"/>
  <c r="J129" i="2"/>
  <c r="BK869" i="2"/>
  <c r="BK809" i="2"/>
  <c r="J774" i="2"/>
  <c r="J760" i="2"/>
  <c r="J726" i="2"/>
  <c r="BK664" i="2"/>
  <c r="BK541" i="2"/>
  <c r="J512" i="2"/>
  <c r="J439" i="2"/>
  <c r="BK342" i="2"/>
  <c r="J296" i="2"/>
  <c r="J271" i="2"/>
  <c r="J203" i="2"/>
  <c r="BK140" i="2"/>
  <c r="J161" i="3"/>
  <c r="J143" i="3"/>
  <c r="J136" i="3"/>
  <c r="BK124" i="3"/>
  <c r="J154" i="3"/>
  <c r="BK143" i="3"/>
  <c r="J967" i="2"/>
  <c r="J957" i="2"/>
  <c r="J911" i="2"/>
  <c r="J869" i="2"/>
  <c r="BK826" i="2"/>
  <c r="J779" i="2"/>
  <c r="BK765" i="2"/>
  <c r="BK721" i="2"/>
  <c r="J664" i="2"/>
  <c r="BK623" i="2"/>
  <c r="J597" i="2"/>
  <c r="J571" i="2"/>
  <c r="J530" i="2"/>
  <c r="BK458" i="2"/>
  <c r="BK439" i="2"/>
  <c r="J389" i="2"/>
  <c r="J359" i="2"/>
  <c r="BK303" i="2"/>
  <c r="BK264" i="2"/>
  <c r="BK235" i="2"/>
  <c r="J169" i="2"/>
  <c r="BK967" i="2"/>
  <c r="BK947" i="2"/>
  <c r="BK918" i="2"/>
  <c r="J826" i="2"/>
  <c r="J796" i="2"/>
  <c r="J767" i="2"/>
  <c r="J721" i="2"/>
  <c r="J690" i="2"/>
  <c r="BK629" i="2"/>
  <c r="J610" i="2"/>
  <c r="J577" i="2"/>
  <c r="J523" i="2"/>
  <c r="BK467" i="2"/>
  <c r="J428" i="2"/>
  <c r="J326" i="2"/>
  <c r="J244" i="2"/>
  <c r="BK203" i="2"/>
  <c r="J158" i="2"/>
  <c r="BK957" i="2"/>
  <c r="BK950" i="2"/>
  <c r="BK887" i="2"/>
  <c r="J860" i="2"/>
  <c r="J838" i="2"/>
  <c r="J809" i="2"/>
  <c r="BK758" i="2"/>
  <c r="J743" i="2"/>
  <c r="J671" i="2"/>
  <c r="BK577" i="2"/>
  <c r="BK428" i="2"/>
  <c r="BK400" i="2"/>
  <c r="BK227" i="2"/>
  <c r="BK906" i="2"/>
  <c r="J813" i="2"/>
  <c r="J781" i="2"/>
  <c r="BK748" i="2"/>
  <c r="BK684" i="2"/>
  <c r="J643" i="2"/>
  <c r="BK523" i="2"/>
  <c r="J453" i="2"/>
  <c r="BK389" i="2"/>
  <c r="BK326" i="2"/>
  <c r="J255" i="2"/>
  <c r="J216" i="2"/>
  <c r="J176" i="2"/>
  <c r="BK164" i="3"/>
  <c r="BK150" i="3"/>
  <c r="BK157" i="3"/>
  <c r="BK140" i="3"/>
  <c r="R128" i="2" l="1"/>
  <c r="R388" i="2"/>
  <c r="P489" i="2"/>
  <c r="T548" i="2"/>
  <c r="R837" i="2"/>
  <c r="P946" i="2"/>
  <c r="BK123" i="3"/>
  <c r="P149" i="3"/>
  <c r="P160" i="3"/>
  <c r="P128" i="2"/>
  <c r="P388" i="2"/>
  <c r="R489" i="2"/>
  <c r="P548" i="2"/>
  <c r="BK837" i="2"/>
  <c r="J837" i="2" s="1"/>
  <c r="J104" i="2" s="1"/>
  <c r="BK946" i="2"/>
  <c r="J946" i="2" s="1"/>
  <c r="J105" i="2" s="1"/>
  <c r="P123" i="3"/>
  <c r="P122" i="3" s="1"/>
  <c r="P121" i="3" s="1"/>
  <c r="AU96" i="1" s="1"/>
  <c r="BK149" i="3"/>
  <c r="J149" i="3" s="1"/>
  <c r="J99" i="3" s="1"/>
  <c r="T149" i="3"/>
  <c r="R160" i="3"/>
  <c r="T128" i="2"/>
  <c r="BK388" i="2"/>
  <c r="J388" i="2" s="1"/>
  <c r="J101" i="2" s="1"/>
  <c r="BK489" i="2"/>
  <c r="J489" i="2" s="1"/>
  <c r="J102" i="2" s="1"/>
  <c r="R548" i="2"/>
  <c r="P837" i="2"/>
  <c r="T946" i="2"/>
  <c r="T123" i="3"/>
  <c r="BK160" i="3"/>
  <c r="J160" i="3" s="1"/>
  <c r="J100" i="3" s="1"/>
  <c r="BK128" i="2"/>
  <c r="J128" i="2"/>
  <c r="J98" i="2" s="1"/>
  <c r="T388" i="2"/>
  <c r="T489" i="2"/>
  <c r="BK548" i="2"/>
  <c r="J548" i="2" s="1"/>
  <c r="J103" i="2" s="1"/>
  <c r="T837" i="2"/>
  <c r="R946" i="2"/>
  <c r="R123" i="3"/>
  <c r="R149" i="3"/>
  <c r="T160" i="3"/>
  <c r="BK976" i="2"/>
  <c r="J976" i="2" s="1"/>
  <c r="J106" i="2" s="1"/>
  <c r="BK170" i="3"/>
  <c r="J170" i="3"/>
  <c r="J101" i="3" s="1"/>
  <c r="BK366" i="2"/>
  <c r="J366" i="2"/>
  <c r="J99" i="2"/>
  <c r="BK378" i="2"/>
  <c r="J378" i="2" s="1"/>
  <c r="J100" i="2" s="1"/>
  <c r="J89" i="3"/>
  <c r="F92" i="3"/>
  <c r="BE124" i="3"/>
  <c r="BE130" i="3"/>
  <c r="BE136" i="3"/>
  <c r="BE143" i="3"/>
  <c r="BE150" i="3"/>
  <c r="BE154" i="3"/>
  <c r="BE157" i="3"/>
  <c r="BE164" i="3"/>
  <c r="BE171" i="3"/>
  <c r="E85" i="3"/>
  <c r="BE128" i="3"/>
  <c r="BE140" i="3"/>
  <c r="BE146" i="3"/>
  <c r="BE161" i="3"/>
  <c r="BE167" i="3"/>
  <c r="J89" i="2"/>
  <c r="F123" i="2"/>
  <c r="BE158" i="2"/>
  <c r="BE176" i="2"/>
  <c r="BE235" i="2"/>
  <c r="BE314" i="2"/>
  <c r="BE345" i="2"/>
  <c r="BE359" i="2"/>
  <c r="BE400" i="2"/>
  <c r="BE407" i="2"/>
  <c r="BE428" i="2"/>
  <c r="BE458" i="2"/>
  <c r="BE467" i="2"/>
  <c r="BE556" i="2"/>
  <c r="BE562" i="2"/>
  <c r="BE571" i="2"/>
  <c r="BE577" i="2"/>
  <c r="BE597" i="2"/>
  <c r="BE603" i="2"/>
  <c r="BE617" i="2"/>
  <c r="BE623" i="2"/>
  <c r="BE629" i="2"/>
  <c r="BE650" i="2"/>
  <c r="BE697" i="2"/>
  <c r="BE704" i="2"/>
  <c r="BE721" i="2"/>
  <c r="BE753" i="2"/>
  <c r="BE767" i="2"/>
  <c r="BE813" i="2"/>
  <c r="BE826" i="2"/>
  <c r="BE838" i="2"/>
  <c r="BE851" i="2"/>
  <c r="BE878" i="2"/>
  <c r="BE887" i="2"/>
  <c r="BE918" i="2"/>
  <c r="BE925" i="2"/>
  <c r="BE129" i="2"/>
  <c r="BE140" i="2"/>
  <c r="BE194" i="2"/>
  <c r="BE203" i="2"/>
  <c r="BE216" i="2"/>
  <c r="BE244" i="2"/>
  <c r="BE255" i="2"/>
  <c r="BE271" i="2"/>
  <c r="BE280" i="2"/>
  <c r="BE303" i="2"/>
  <c r="BE326" i="2"/>
  <c r="BE356" i="2"/>
  <c r="BE439" i="2"/>
  <c r="BE453" i="2"/>
  <c r="BE478" i="2"/>
  <c r="BE512" i="2"/>
  <c r="BE523" i="2"/>
  <c r="BE530" i="2"/>
  <c r="BE590" i="2"/>
  <c r="BE610" i="2"/>
  <c r="BE636" i="2"/>
  <c r="BE710" i="2"/>
  <c r="BE715" i="2"/>
  <c r="BE726" i="2"/>
  <c r="BE765" i="2"/>
  <c r="BE781" i="2"/>
  <c r="BE791" i="2"/>
  <c r="BE796" i="2"/>
  <c r="BE800" i="2"/>
  <c r="BE817" i="2"/>
  <c r="BE894" i="2"/>
  <c r="BE906" i="2"/>
  <c r="BE911" i="2"/>
  <c r="BE947" i="2"/>
  <c r="BE962" i="2"/>
  <c r="BE967" i="2"/>
  <c r="BE972" i="2"/>
  <c r="E116" i="2"/>
  <c r="BE151" i="2"/>
  <c r="BE169" i="2"/>
  <c r="BE264" i="2"/>
  <c r="BE287" i="2"/>
  <c r="BE296" i="2"/>
  <c r="BE367" i="2"/>
  <c r="BE379" i="2"/>
  <c r="BE389" i="2"/>
  <c r="BE416" i="2"/>
  <c r="BE434" i="2"/>
  <c r="BE449" i="2"/>
  <c r="BE490" i="2"/>
  <c r="BE501" i="2"/>
  <c r="BE541" i="2"/>
  <c r="BE549" i="2"/>
  <c r="BE583" i="2"/>
  <c r="BE643" i="2"/>
  <c r="BE657" i="2"/>
  <c r="BE664" i="2"/>
  <c r="BE684" i="2"/>
  <c r="BE743" i="2"/>
  <c r="BE748" i="2"/>
  <c r="BE758" i="2"/>
  <c r="BE760" i="2"/>
  <c r="BE772" i="2"/>
  <c r="BE774" i="2"/>
  <c r="BE779" i="2"/>
  <c r="BE809" i="2"/>
  <c r="BE860" i="2"/>
  <c r="BE869" i="2"/>
  <c r="BE901" i="2"/>
  <c r="BE932" i="2"/>
  <c r="BE950" i="2"/>
  <c r="BE977" i="2"/>
  <c r="BE185" i="2"/>
  <c r="BE210" i="2"/>
  <c r="BE219" i="2"/>
  <c r="BE227" i="2"/>
  <c r="BE321" i="2"/>
  <c r="BE330" i="2"/>
  <c r="BE342" i="2"/>
  <c r="BE422" i="2"/>
  <c r="BE444" i="2"/>
  <c r="BE671" i="2"/>
  <c r="BE677" i="2"/>
  <c r="BE690" i="2"/>
  <c r="BE732" i="2"/>
  <c r="BE737" i="2"/>
  <c r="BE786" i="2"/>
  <c r="BE805" i="2"/>
  <c r="BE845" i="2"/>
  <c r="BE880" i="2"/>
  <c r="BE939" i="2"/>
  <c r="BE954" i="2"/>
  <c r="BE957" i="2"/>
  <c r="J34" i="2"/>
  <c r="AW95" i="1" s="1"/>
  <c r="F35" i="3"/>
  <c r="BB96" i="1" s="1"/>
  <c r="F36" i="3"/>
  <c r="BC96" i="1" s="1"/>
  <c r="F34" i="3"/>
  <c r="BA96" i="1" s="1"/>
  <c r="J34" i="3"/>
  <c r="AW96" i="1" s="1"/>
  <c r="F37" i="3"/>
  <c r="BD96" i="1" s="1"/>
  <c r="F34" i="2"/>
  <c r="BA95" i="1" s="1"/>
  <c r="F36" i="2"/>
  <c r="BC95" i="1" s="1"/>
  <c r="F35" i="2"/>
  <c r="BB95" i="1" s="1"/>
  <c r="F37" i="2"/>
  <c r="BD95" i="1" s="1"/>
  <c r="R122" i="3" l="1"/>
  <c r="R121" i="3"/>
  <c r="T122" i="3"/>
  <c r="T121" i="3"/>
  <c r="T127" i="2"/>
  <c r="T126" i="2"/>
  <c r="P127" i="2"/>
  <c r="P126" i="2" s="1"/>
  <c r="AU95" i="1" s="1"/>
  <c r="AU94" i="1" s="1"/>
  <c r="BK122" i="3"/>
  <c r="J122" i="3"/>
  <c r="J97" i="3" s="1"/>
  <c r="R127" i="2"/>
  <c r="R126" i="2" s="1"/>
  <c r="BK127" i="2"/>
  <c r="BK126" i="2" s="1"/>
  <c r="J126" i="2" s="1"/>
  <c r="J30" i="2" s="1"/>
  <c r="J123" i="3"/>
  <c r="J98" i="3"/>
  <c r="F33" i="2"/>
  <c r="AZ95" i="1" s="1"/>
  <c r="J33" i="2"/>
  <c r="AV95" i="1" s="1"/>
  <c r="AT95" i="1" s="1"/>
  <c r="BB94" i="1"/>
  <c r="W31" i="1" s="1"/>
  <c r="BA94" i="1"/>
  <c r="AW94" i="1" s="1"/>
  <c r="AK30" i="1" s="1"/>
  <c r="BD94" i="1"/>
  <c r="W33" i="1"/>
  <c r="J33" i="3"/>
  <c r="AV96" i="1"/>
  <c r="AT96" i="1"/>
  <c r="BC94" i="1"/>
  <c r="AY94" i="1" s="1"/>
  <c r="F33" i="3"/>
  <c r="AZ96" i="1"/>
  <c r="J127" i="2" l="1"/>
  <c r="J97" i="2"/>
  <c r="AG95" i="1"/>
  <c r="J96" i="2"/>
  <c r="BK121" i="3"/>
  <c r="J121" i="3"/>
  <c r="J96" i="3"/>
  <c r="J39" i="2"/>
  <c r="AN95" i="1"/>
  <c r="W30" i="1"/>
  <c r="AX94" i="1"/>
  <c r="W32" i="1"/>
  <c r="AZ94" i="1"/>
  <c r="AV94" i="1" s="1"/>
  <c r="AK29" i="1" s="1"/>
  <c r="J30" i="3" l="1"/>
  <c r="AG96" i="1"/>
  <c r="AG94" i="1" s="1"/>
  <c r="AK26" i="1" s="1"/>
  <c r="AK35" i="1" s="1"/>
  <c r="W29" i="1"/>
  <c r="AT94" i="1"/>
  <c r="J39" i="3" l="1"/>
  <c r="AN94" i="1"/>
  <c r="AN96" i="1"/>
</calcChain>
</file>

<file path=xl/sharedStrings.xml><?xml version="1.0" encoding="utf-8"?>
<sst xmlns="http://schemas.openxmlformats.org/spreadsheetml/2006/main" count="8397" uniqueCount="1014">
  <si>
    <t>Export Komplet</t>
  </si>
  <si>
    <t/>
  </si>
  <si>
    <t>2.0</t>
  </si>
  <si>
    <t>ZAMOK</t>
  </si>
  <si>
    <t>False</t>
  </si>
  <si>
    <t>{be5943b6-56a5-4938-9363-be1365aacc98}</t>
  </si>
  <si>
    <t>0,01</t>
  </si>
  <si>
    <t>21</t>
  </si>
  <si>
    <t>12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</si>
  <si>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</si>
  <si>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</si>
  <si>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</si>
  <si>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</si>
  <si>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</si>
  <si>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852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</si>
  <si>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</si>
  <si>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</si>
  <si>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Pardubice, Svítkov ul. Popkovická - IV. etapa kanalizace</t>
  </si>
  <si>
    <t>KSO:</t>
  </si>
  <si>
    <t>CC-CZ:</t>
  </si>
  <si>
    <t>Místo:</t>
  </si>
  <si>
    <t>Pardubice</t>
  </si>
  <si>
    <t>Datum:</t>
  </si>
  <si>
    <t>10. 4. 2024</t>
  </si>
  <si>
    <t>Zadavatel:</t>
  </si>
  <si>
    <t>IČ:</t>
  </si>
  <si>
    <t>60108631</t>
  </si>
  <si>
    <t>Vodovody a kanalizace Pardubice, a.s.</t>
  </si>
  <si>
    <t>DIČ:</t>
  </si>
  <si>
    <t>CZ60108631</t>
  </si>
  <si>
    <t>Uchazeč:</t>
  </si>
  <si>
    <t>Vyplň údaj</t>
  </si>
  <si>
    <t>Projektant:</t>
  </si>
  <si>
    <t>64826431</t>
  </si>
  <si>
    <t>VK PROJEKT, spol. s r.o.</t>
  </si>
  <si>
    <t>CZ64826431</t>
  </si>
  <si>
    <t>True</t>
  </si>
  <si>
    <t>Zpracovatel:</t>
  </si>
  <si>
    <t>Ladislav Konvalina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</si>
  <si>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</si>
  <si>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</si>
  <si>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</si>
  <si>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</si>
  <si>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</si>
  <si>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</si>
  <si>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</si>
  <si>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</si>
  <si>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</si>
  <si>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</si>
  <si>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</si>
  <si>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</si>
  <si>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</si>
  <si>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</si>
  <si>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</si>
  <si>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</si>
  <si>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</si>
  <si>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</si>
  <si>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</si>
  <si>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</si>
  <si>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</si>
  <si>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</si>
  <si>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</si>
  <si>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</si>
  <si>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</si>
  <si>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</si>
  <si>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</si>
  <si>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</si>
  <si>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</si>
  <si>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</si>
  <si>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</si>
  <si>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</si>
  <si>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</si>
  <si>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</si>
  <si>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</si>
  <si>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</si>
  <si>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</si>
  <si>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</si>
  <si>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</si>
  <si>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</si>
  <si>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</si>
  <si>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</si>
  <si>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</si>
  <si>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</si>
  <si>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</si>
  <si>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</si>
  <si>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852-01</t>
  </si>
  <si>
    <t>IO 01 - Kanalizace</t>
  </si>
  <si>
    <t>ING</t>
  </si>
  <si>
    <t>1</t>
  </si>
  <si>
    <t>{73644a41-f578-48af-8a31-9d9a31f6cd07}</t>
  </si>
  <si>
    <t>2</t>
  </si>
  <si>
    <t>852-10</t>
  </si>
  <si>
    <t>VON 01 - Vedlejší a ostatní náklady</t>
  </si>
  <si>
    <t>VON</t>
  </si>
  <si>
    <t>{5396af0f-3838-40c1-9331-8bd06690e51b}</t>
  </si>
  <si>
    <t>KRYCÍ LIST SOUPISU PRACÍ</t>
  </si>
  <si>
    <t>Objekt:</t>
  </si>
  <si>
    <t>852-01 - IO 01 - Kanalizace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</si>
  <si>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</si>
  <si>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</si>
  <si>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</si>
  <si>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</si>
  <si>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</si>
  <si>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</si>
  <si>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</si>
  <si>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</si>
  <si>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</si>
  <si>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</si>
  <si>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</si>
  <si>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8 - Trubní vedení</t>
  </si>
  <si>
    <t xml:space="preserve">    9 - Ostatní konstrukce a práce-bourání</t>
  </si>
  <si>
    <t xml:space="preserve">    997 - Přesun sutě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</si>
  <si>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</si>
  <si>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</si>
  <si>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</si>
  <si>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</si>
  <si>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</si>
  <si>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</si>
  <si>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</si>
  <si>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</si>
  <si>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</si>
  <si>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</si>
  <si>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</si>
  <si>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</si>
  <si>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</si>
  <si>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</si>
  <si>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</si>
  <si>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</si>
  <si>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</si>
  <si>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</si>
  <si>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</si>
  <si>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113107223</t>
  </si>
  <si>
    <t>Odstranění podkladu z kameniva drceného tl přes 200 do 300 mm strojně pl přes 200 m2</t>
  </si>
  <si>
    <t>m2</t>
  </si>
  <si>
    <t>CS ÚRS 2024 01</t>
  </si>
  <si>
    <t>4</t>
  </si>
  <si>
    <t>-1663573772</t>
  </si>
  <si>
    <t>PP</t>
  </si>
  <si>
    <t>Odstranění podkladů nebo krytů strojně plochy jednotlivě přes 200 m2 s přemístěním hmot na skládku na vzdálenost do 20 m nebo s naložením na dopravní prostředek z kameniva hrubého drceného, o tl. vrstvy přes 200 do 300 mm</t>
  </si>
  <si>
    <t>Online PSC</t>
  </si>
  <si>
    <t>https://podminky.urs.cz/item/CS_URS_2024_01/113107223</t>
  </si>
  <si>
    <t>VV</t>
  </si>
  <si>
    <t>př.č. C.3, D.1.01, D.1.02, D.1.03, D.1.04</t>
  </si>
  <si>
    <t>kanalizace</t>
  </si>
  <si>
    <t>180,0*2,05</t>
  </si>
  <si>
    <t>kanalizační přípojky</t>
  </si>
  <si>
    <t>32,0*1,7</t>
  </si>
  <si>
    <t>přípojky od UV</t>
  </si>
  <si>
    <t>4,0*1,1</t>
  </si>
  <si>
    <t>Součet</t>
  </si>
  <si>
    <t>113107231</t>
  </si>
  <si>
    <t>Odstranění podkladu z betonu prostého tl přes 100 do 150 mm strojně pl přes 200 m2</t>
  </si>
  <si>
    <t>-1735741687</t>
  </si>
  <si>
    <t>Odstranění podkladů nebo krytů strojně plochy jednotlivě přes 200 m2 s přemístěním hmot na skládku na vzdálenost do 20 m nebo s naložením na dopravní prostředek z betonu prostého, o tl. vrstvy přes 100 do 150 mm</t>
  </si>
  <si>
    <t>https://podminky.urs.cz/item/CS_URS_2024_01/113107231</t>
  </si>
  <si>
    <t>180,0*2,3</t>
  </si>
  <si>
    <t>32,0*2,3</t>
  </si>
  <si>
    <t>3</t>
  </si>
  <si>
    <t>113154122</t>
  </si>
  <si>
    <t>Frézování živičného krytu tl 40 mm pruh š přes 0,5 do 1 m pl do 500 m2 bez překážek v trase</t>
  </si>
  <si>
    <t>-93341255</t>
  </si>
  <si>
    <t>Frézování živičného podkladu nebo krytu s naložením na dopravní prostředek plochy do 500 m2 bez překážek v trase pruhu šířky přes 0,5 m do 1 m, tloušťky vrstvy 40 mm</t>
  </si>
  <si>
    <t>https://podminky.urs.cz/item/CS_URS_2024_01/113154122</t>
  </si>
  <si>
    <t>190,0*5,0</t>
  </si>
  <si>
    <t>113154124</t>
  </si>
  <si>
    <t>Frézování živičného krytu tl 100 mm pruh š přes 0,5 do 1 m pl do 500 m2 bez překážek v trase</t>
  </si>
  <si>
    <t>-889424924</t>
  </si>
  <si>
    <t>Frézování živičného podkladu nebo krytu s naložením na dopravní prostředek plochy do 500 m2 bez překážek v trase pruhu šířky přes 0,5 m do 1 m, tloušťky vrstvy 100 mm</t>
  </si>
  <si>
    <t>https://podminky.urs.cz/item/CS_URS_2024_01/113154124</t>
  </si>
  <si>
    <t>180,0*2,55</t>
  </si>
  <si>
    <t>32,0*2,8</t>
  </si>
  <si>
    <t>5</t>
  </si>
  <si>
    <t>113201112</t>
  </si>
  <si>
    <t>Vytrhání obrub silničních ležatých</t>
  </si>
  <si>
    <t>m</t>
  </si>
  <si>
    <t>-773661047</t>
  </si>
  <si>
    <t>https://podminky.urs.cz/item/CS_URS_2024_01/113201112</t>
  </si>
  <si>
    <t>př.č. C.3, D.1.01, D.1.02</t>
  </si>
  <si>
    <t>180</t>
  </si>
  <si>
    <t>6</t>
  </si>
  <si>
    <t>115101201</t>
  </si>
  <si>
    <t>Čerpání vody na dopravní výšku do 10 m průměrný přítok do 500 l/min</t>
  </si>
  <si>
    <t>hod</t>
  </si>
  <si>
    <t>336681820</t>
  </si>
  <si>
    <t>https://podminky.urs.cz/item/CS_URS_2024_01/115101201</t>
  </si>
  <si>
    <t>př.č.  D.1.01</t>
  </si>
  <si>
    <t>spodní voda</t>
  </si>
  <si>
    <t>120*24</t>
  </si>
  <si>
    <t>přečerpání splašků</t>
  </si>
  <si>
    <t>7</t>
  </si>
  <si>
    <t>115101301</t>
  </si>
  <si>
    <t>Pohotovost čerpací soupravy pro dopravní výšku do 10 m přítok do 500 l/min</t>
  </si>
  <si>
    <t>den</t>
  </si>
  <si>
    <t>288676326</t>
  </si>
  <si>
    <t>https://podminky.urs.cz/item/CS_URS_2024_01/115101301</t>
  </si>
  <si>
    <t>120</t>
  </si>
  <si>
    <t>8</t>
  </si>
  <si>
    <t>119001401</t>
  </si>
  <si>
    <t>Dočasné zajištění potrubí ocelového nebo litinového DN do 200 mm</t>
  </si>
  <si>
    <t>1101565215</t>
  </si>
  <si>
    <t>Dočasné zajištění podzemního potrubí nebo vedení ve výkopišti ve stavu i poloze, ve kterých byla na začátku zemních prací a to s podepřením, vzepřením nebo vyvěšením, případně s ochranným bedněním, se zřízením a odstraněním zajišťovací konstrukce, s opotřebením hmot potrubí ocelového nebo litinového, jmenovité světlosti DN do 200 mm</t>
  </si>
  <si>
    <t>https://podminky.urs.cz/item/CS_URS_2024_01/119001401</t>
  </si>
  <si>
    <t>2*1,8</t>
  </si>
  <si>
    <t>8*1,2</t>
  </si>
  <si>
    <t>9</t>
  </si>
  <si>
    <t>119001421</t>
  </si>
  <si>
    <t>Dočasné zajištění kabelů a kabelových tratí ze 3 volně ložených kabelů</t>
  </si>
  <si>
    <t>-959739403</t>
  </si>
  <si>
    <t>https://podminky.urs.cz/item/CS_URS_2024_01/119001421</t>
  </si>
  <si>
    <t>3*1,8</t>
  </si>
  <si>
    <t>10</t>
  </si>
  <si>
    <t>119002121</t>
  </si>
  <si>
    <t>Přechodová lávka délky do 2 m včetně zábradlí pro zabezpečení výkopu zřízení</t>
  </si>
  <si>
    <t>kus</t>
  </si>
  <si>
    <t>-210081740</t>
  </si>
  <si>
    <t>Pomocné konstrukce při zabezpečení výkopu vodorovné pochozí přechodová lávka délky do 2 m včetně zábradlí zřízení</t>
  </si>
  <si>
    <t>https://podminky.urs.cz/item/CS_URS_2024_01/119002121</t>
  </si>
  <si>
    <t xml:space="preserve">př.č. D.1.01, </t>
  </si>
  <si>
    <t>11</t>
  </si>
  <si>
    <t>119002122</t>
  </si>
  <si>
    <t>Přechodová lávka délky do 2 m včetně zábradlí pro zabezpečení výkopu odstranění</t>
  </si>
  <si>
    <t>-1637726919</t>
  </si>
  <si>
    <t>Pomocné konstrukce při zabezpečení výkopu vodorovné pochozí přechodová lávka délky do 2 m včetně zábradlí odstranění</t>
  </si>
  <si>
    <t>https://podminky.urs.cz/item/CS_URS_2024_01/119002122</t>
  </si>
  <si>
    <t>119003223</t>
  </si>
  <si>
    <t>Mobilní plotová zábrana s profilovaným plechem výšky do 2,2 m pro zabezpečení výkopu zřízení</t>
  </si>
  <si>
    <t>-825581293</t>
  </si>
  <si>
    <t>Pomocné konstrukce při zabezpečení výkopu svislé ocelové mobilní oplocení, výšky do 2,2 m panely vyplněné profilovaným plechem zřízení</t>
  </si>
  <si>
    <t>https://podminky.urs.cz/item/CS_URS_2024_01/119003223</t>
  </si>
  <si>
    <t>zajištění stoky v komunikaci</t>
  </si>
  <si>
    <t>180+180</t>
  </si>
  <si>
    <t>3+3</t>
  </si>
  <si>
    <t>13</t>
  </si>
  <si>
    <t>119003224</t>
  </si>
  <si>
    <t>Mobilní plotová zábrana s profilovaným plechem výšky do 2,2 m pro zabezpečení výkopu odstranění</t>
  </si>
  <si>
    <t>1530092349</t>
  </si>
  <si>
    <t>Pomocné konstrukce při zabezpečení výkopu svislé ocelové mobilní oplocení, výšky do 2,2 m panely vyplněné profilovaným plechem odstranění</t>
  </si>
  <si>
    <t>https://podminky.urs.cz/item/CS_URS_2024_01/119003224</t>
  </si>
  <si>
    <t>14</t>
  </si>
  <si>
    <t>130001101</t>
  </si>
  <si>
    <t>Příplatek za ztížení vykopávky v blízkosti podzemního vedení</t>
  </si>
  <si>
    <t>m3</t>
  </si>
  <si>
    <t>1730487644</t>
  </si>
  <si>
    <t>https://podminky.urs.cz/item/CS_URS_2024_01/130001101</t>
  </si>
  <si>
    <t>(2*1,8*3,5)*5</t>
  </si>
  <si>
    <t xml:space="preserve">přípojky </t>
  </si>
  <si>
    <t>(2*1,1*3,0)*8</t>
  </si>
  <si>
    <t>15</t>
  </si>
  <si>
    <t>132154205</t>
  </si>
  <si>
    <t>Hloubení zapažených rýh š do 2000 mm v hornině třídy těžitelnosti I, skupiny 1 a 2 objem do 1000 m3</t>
  </si>
  <si>
    <t>2109209214</t>
  </si>
  <si>
    <t>Hloubení zapažených rýh šířky přes 800 do 2 000 mm strojně s urovnáním dna do předepsaného profilu a spádu v hornině třídy těžitelnosti I skupiny 1 a 2 přes 500 do 1 000 m3</t>
  </si>
  <si>
    <t>https://podminky.urs.cz/item/CS_URS_2024_01/132154205</t>
  </si>
  <si>
    <t>180,0*1,8*2,1</t>
  </si>
  <si>
    <t>32,0*1,2*2,1</t>
  </si>
  <si>
    <t>4,0*1,1*1,5</t>
  </si>
  <si>
    <t>16</t>
  </si>
  <si>
    <t>132254205</t>
  </si>
  <si>
    <t>Hloubení zapažených rýh š do 2000 mm v hornině třídy těžitelnosti I skupiny 3 objem do 1000 m3</t>
  </si>
  <si>
    <t>-437912220</t>
  </si>
  <si>
    <t>Hloubení zapažených rýh šířky přes 800 do 2 000 mm strojně s urovnáním dna do předepsaného profilu a spádu v hornině třídy těžitelnosti I skupiny 3 přes 500 do 1 000 m3</t>
  </si>
  <si>
    <t>https://podminky.urs.cz/item/CS_URS_2024_01/132254205</t>
  </si>
  <si>
    <t>180,0*1,8*1,5</t>
  </si>
  <si>
    <t>32,0*1,2*0,5</t>
  </si>
  <si>
    <t>17</t>
  </si>
  <si>
    <t>132454205</t>
  </si>
  <si>
    <t>Hloubení zapažených rýh š do 2000 mm v hornině třídy těžitelnosti II skupiny 5 objem do 1000 m3</t>
  </si>
  <si>
    <t>-2123669241</t>
  </si>
  <si>
    <t>Hloubení zapažených rýh šířky přes 800 do 2 000 mm strojně s urovnáním dna do předepsaného profilu a spádu v hornině třídy těžitelnosti II skupiny 5 přes 500 do 1 000 m3</t>
  </si>
  <si>
    <t>https://podminky.urs.cz/item/CS_URS_2024_01/132454205</t>
  </si>
  <si>
    <t>180*1,8*0,4</t>
  </si>
  <si>
    <t>18</t>
  </si>
  <si>
    <t>151811131</t>
  </si>
  <si>
    <t>Osazení pažicího boxu hl výkopu do 4 m š do 1,2 m</t>
  </si>
  <si>
    <t>-607711535</t>
  </si>
  <si>
    <t>Zřízení pažicích boxů pro pažení a rozepření stěn rýh podzemního vedení hloubka výkopu do 4 m, šířka do 1,2 m</t>
  </si>
  <si>
    <t>https://podminky.urs.cz/item/CS_URS_2024_01/151811131</t>
  </si>
  <si>
    <t>př.č. C.3, D.1.01, D.1.04</t>
  </si>
  <si>
    <t>přípojky kanalizační</t>
  </si>
  <si>
    <t>32*2*3,0</t>
  </si>
  <si>
    <t>přípojky od vpustí</t>
  </si>
  <si>
    <t>4*2*1,5</t>
  </si>
  <si>
    <t>19</t>
  </si>
  <si>
    <t>151811142</t>
  </si>
  <si>
    <t>Osazení pažicího boxu hl výkopu do 6 m š přes 1,2 do 2,5 m</t>
  </si>
  <si>
    <t>-2026227484</t>
  </si>
  <si>
    <t>Zřízení pažicích boxů pro pažení a rozepření stěn rýh podzemního vedení hloubka výkopu přes 4 do 6 m, šířka přes 1,2 do 2,5 m</t>
  </si>
  <si>
    <t>https://podminky.urs.cz/item/CS_URS_2024_01/151811142</t>
  </si>
  <si>
    <t>180*2*4,0</t>
  </si>
  <si>
    <t>20</t>
  </si>
  <si>
    <t>151811231</t>
  </si>
  <si>
    <t>Odstranění pažicího boxu hl výkopu do 4 m š do 1,2 m</t>
  </si>
  <si>
    <t>1992203763</t>
  </si>
  <si>
    <t>Odstranění pažicích boxů pro pažení a rozepření stěn rýh podzemního vedení hloubka výkopu do 4 m, šířka do 1,2 m</t>
  </si>
  <si>
    <t>https://podminky.urs.cz/item/CS_URS_2024_01/151811231</t>
  </si>
  <si>
    <t>151811242</t>
  </si>
  <si>
    <t>Odstranění pažicího boxu hl výkopu do 6 m š přes 1,2 do 2,5 m</t>
  </si>
  <si>
    <t>-1963768546</t>
  </si>
  <si>
    <t>Odstranění pažicích boxů pro pažení a rozepření stěn rýh podzemního vedení hloubka výkopu přes 4 do 6 m, šířka přes 1,2 do 2,5 m</t>
  </si>
  <si>
    <t>https://podminky.urs.cz/item/CS_URS_2024_01/151811242</t>
  </si>
  <si>
    <t>22</t>
  </si>
  <si>
    <t>162751117</t>
  </si>
  <si>
    <t>Vodorovné přemístění do 10000 m výkopku/sypaniny z horniny třídy těžitelnosti I, skupiny 1 až 3</t>
  </si>
  <si>
    <t>-181739108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</si>
  <si>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</si>
  <si>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https://podminky.urs.cz/item/CS_URS_2024_01/162751117</t>
  </si>
  <si>
    <t>(180,0*1,8*2,1)+(180,0*1,8*1,5)</t>
  </si>
  <si>
    <t>(32,0*1,2*2,1)+(32,0*1,2*0,5)</t>
  </si>
  <si>
    <t>23</t>
  </si>
  <si>
    <t>162751137</t>
  </si>
  <si>
    <t>Vodorovné přemístění přes 9 000 do 10000 m výkopku/sypaniny z horniny třídy těžitelnosti II skupiny 4 a 5</t>
  </si>
  <si>
    <t>916579310</t>
  </si>
  <si>
    <t>Vodorovné přemístění výkopku nebo sypaniny po suchu na obvyklém dopravním prostředku, bez naložení výkopku, avšak se složením bez rozhrnutí z horniny třídy těžitelnosti II skupiny 4 a 5 na vzdálenost přes 9 000 do 10 000 m</t>
  </si>
  <si>
    <t>https://podminky.urs.cz/item/CS_URS_2024_01/162751137</t>
  </si>
  <si>
    <t>24</t>
  </si>
  <si>
    <t>171201221</t>
  </si>
  <si>
    <t>Poplatek za uložení na skládce (skládkovné) zeminy a kamení kód odpadu 17 05 04</t>
  </si>
  <si>
    <t>t</t>
  </si>
  <si>
    <t>-906673512</t>
  </si>
  <si>
    <t>Poplatek za uložení stavebního odpadu na skládce (skládkovné) zeminy a kamení zatříděného do Katalogu odpadů pod kódem 17 05 04</t>
  </si>
  <si>
    <t>https://podminky.urs.cz/item/CS_URS_2024_01/171201221</t>
  </si>
  <si>
    <t>1272,84+129,6</t>
  </si>
  <si>
    <t>1402,44*2 'Přepočtené koeficientem množství</t>
  </si>
  <si>
    <t>25</t>
  </si>
  <si>
    <t>171251201</t>
  </si>
  <si>
    <t>Uložení sypaniny na skládky nebo meziskládky</t>
  </si>
  <si>
    <t>-815098620</t>
  </si>
  <si>
    <t>Uložení sypaniny na skládky nebo meziskládky bez hutnění s upravením uložené sypaniny do předepsaného tvaru</t>
  </si>
  <si>
    <t>https://podminky.urs.cz/item/CS_URS_2024_01/171251201</t>
  </si>
  <si>
    <t>26</t>
  </si>
  <si>
    <t>174111101</t>
  </si>
  <si>
    <t>Zásyp jam, šachet rýh nebo kolem objektů sypaninou se zhutněním ručně</t>
  </si>
  <si>
    <t>768238175</t>
  </si>
  <si>
    <t>Zásyp sypaninou z jakékoliv horniny ručně s uložením výkopku ve vrstvách se zhutněním jam, šachet, rýh nebo kolem objektů v těchto vykopávkách</t>
  </si>
  <si>
    <t>https://podminky.urs.cz/item/CS_URS_2024_01/174111101</t>
  </si>
  <si>
    <t>nahrazení nevhodné zeminy</t>
  </si>
  <si>
    <t>(680,4+486,0+129,6)-(273,132+48,6)</t>
  </si>
  <si>
    <t>(80,64+19,2)-(21,12+3,84)</t>
  </si>
  <si>
    <t>6,6-(1,54+0,44+0,44)</t>
  </si>
  <si>
    <t>27</t>
  </si>
  <si>
    <t>M</t>
  </si>
  <si>
    <t>58331200</t>
  </si>
  <si>
    <t>štěrkopísek netříděný zásypový</t>
  </si>
  <si>
    <t>-1549101454</t>
  </si>
  <si>
    <t>1053,328*2 'Přepočtené koeficientem množství</t>
  </si>
  <si>
    <t>28</t>
  </si>
  <si>
    <t>175111101</t>
  </si>
  <si>
    <t>Obsypání potrubí ručně sypaninou bez prohození, uloženou do 3 m</t>
  </si>
  <si>
    <t>537513015</t>
  </si>
  <si>
    <t>https://podminky.urs.cz/item/CS_URS_2024_01/175111101</t>
  </si>
  <si>
    <t>(180*1,8*1,0)-(180*3,14*0,3*0,3)</t>
  </si>
  <si>
    <t>32*1,2*0,55</t>
  </si>
  <si>
    <t>4*1,1*0,35</t>
  </si>
  <si>
    <t>29</t>
  </si>
  <si>
    <t>58337331</t>
  </si>
  <si>
    <t>štěrkopísek frakce 0/22</t>
  </si>
  <si>
    <t>-823775305</t>
  </si>
  <si>
    <t>295,792*2 'Přepočtené koeficientem množství</t>
  </si>
  <si>
    <t>30</t>
  </si>
  <si>
    <t>184818243</t>
  </si>
  <si>
    <t>Ochrana kmene průměru přes 500 do 700 mm bedněním výšky přes 2 do 3 m</t>
  </si>
  <si>
    <t>1562617507</t>
  </si>
  <si>
    <t>Ochrana kmene bedněním před poškozením stavebním provozem zřízení včetně odstranění výšky bednění přes 2 do 3 m průměru kmene přes 500 do 700 mm</t>
  </si>
  <si>
    <t>https://podminky.urs.cz/item/CS_URS_2024_01/184818243</t>
  </si>
  <si>
    <t>př.č. C.3, D.1.01</t>
  </si>
  <si>
    <t>stoka</t>
  </si>
  <si>
    <t>Zakládání</t>
  </si>
  <si>
    <t>31</t>
  </si>
  <si>
    <t>212752701</t>
  </si>
  <si>
    <t>Trativod z drenážních trubek tunelových PVC-U SN 4 perforace 220° včetně lože otevřený výkop DN 100 pro liniové stavby</t>
  </si>
  <si>
    <t>716019881</t>
  </si>
  <si>
    <t>https://podminky.urs.cz/item/CS_URS_2024_01/212752701</t>
  </si>
  <si>
    <t>32</t>
  </si>
  <si>
    <t>Svislé a kompletní konstrukce</t>
  </si>
  <si>
    <t>359901211</t>
  </si>
  <si>
    <t>Monitoring stoky jakékoli výšky na nové kanalizaci</t>
  </si>
  <si>
    <t>225616963</t>
  </si>
  <si>
    <t>https://podminky.urs.cz/item/CS_URS_2024_01/359901211</t>
  </si>
  <si>
    <t>př.č. C.3, D.1.01, D.1.02, D.1.03</t>
  </si>
  <si>
    <t>Vodorovné konstrukce</t>
  </si>
  <si>
    <t>33</t>
  </si>
  <si>
    <t>451541111</t>
  </si>
  <si>
    <t>Lože pod potrubí otevřený výkop ze štěrkodrtě</t>
  </si>
  <si>
    <t>-241457794</t>
  </si>
  <si>
    <t>Lože pod potrubí, stoky a drobné objekty v otevřeném výkopu ze štěrkodrtě 0-63 mm</t>
  </si>
  <si>
    <t>https://podminky.urs.cz/item/CS_URS_2024_01/451541111</t>
  </si>
  <si>
    <t>180*1,8*0,15</t>
  </si>
  <si>
    <t>kanalizační přípojka</t>
  </si>
  <si>
    <t>32*1,2*0,1</t>
  </si>
  <si>
    <t>4*1,1*0,1</t>
  </si>
  <si>
    <t>34</t>
  </si>
  <si>
    <t>451573111</t>
  </si>
  <si>
    <t>Lože pod potrubí otevřený výkop ze štěrkopísku</t>
  </si>
  <si>
    <t>132510005</t>
  </si>
  <si>
    <t>Lože pod potrubí, stoky a drobné objekty v otevřeném výkopu z písku a štěrkopísku do 63 mm</t>
  </si>
  <si>
    <t>https://podminky.urs.cz/item/CS_URS_2024_01/451573111</t>
  </si>
  <si>
    <t>35</t>
  </si>
  <si>
    <t>452111111</t>
  </si>
  <si>
    <t>Osazení betonových pražců otevřený výkop pl do 25000 mm2</t>
  </si>
  <si>
    <t>-174625389</t>
  </si>
  <si>
    <t>Osazení betonových dílců pražců pod potrubí v otevřeném výkopu, průřezové plochy do 25000 mm2</t>
  </si>
  <si>
    <t>https://podminky.urs.cz/item/CS_URS_2024_01/452111111</t>
  </si>
  <si>
    <t>180/2,5*2</t>
  </si>
  <si>
    <t>36</t>
  </si>
  <si>
    <t>PFB.1070101</t>
  </si>
  <si>
    <t>Podkladky pod hrdlové trouby TBX-Q 60,80-80/14/15</t>
  </si>
  <si>
    <t>-2099252925</t>
  </si>
  <si>
    <t>37</t>
  </si>
  <si>
    <t>PFB.1070100</t>
  </si>
  <si>
    <t>Podkladky pod hrdlové trouby TBX-Q 30,50-60/12/12</t>
  </si>
  <si>
    <t>331769648</t>
  </si>
  <si>
    <t>38</t>
  </si>
  <si>
    <t>452112112</t>
  </si>
  <si>
    <t>Osazení betonových prstenců nebo rámů v do 100 mm pod poklopy a mříže</t>
  </si>
  <si>
    <t>-2021788324</t>
  </si>
  <si>
    <t>Osazení betonových dílců prstenců nebo rámů pod poklopy a mříže, výšky do 100 mm</t>
  </si>
  <si>
    <t>https://podminky.urs.cz/item/CS_URS_2024_01/452112112</t>
  </si>
  <si>
    <t xml:space="preserve">př.č. D.1.05, </t>
  </si>
  <si>
    <t>3+1+1+1</t>
  </si>
  <si>
    <t>39</t>
  </si>
  <si>
    <t>59224184</t>
  </si>
  <si>
    <t>prstenec šachtový vyrovnávací betonový 625x120x40mm</t>
  </si>
  <si>
    <t>54242671</t>
  </si>
  <si>
    <t>př.č. D.1.05</t>
  </si>
  <si>
    <t>40</t>
  </si>
  <si>
    <t>59224185</t>
  </si>
  <si>
    <t>prstenec šachtový vyrovnávací betonový 625x120x60mm</t>
  </si>
  <si>
    <t>-1118548953</t>
  </si>
  <si>
    <t>41</t>
  </si>
  <si>
    <t>59224176</t>
  </si>
  <si>
    <t>prstenec šachtový vyrovnávací betonový 625x120x80mm</t>
  </si>
  <si>
    <t>1881209039</t>
  </si>
  <si>
    <t>42</t>
  </si>
  <si>
    <t>59224187</t>
  </si>
  <si>
    <t>prstenec šachtový vyrovnávací betonový 625x120x100mm</t>
  </si>
  <si>
    <t>-1177671204</t>
  </si>
  <si>
    <t>43</t>
  </si>
  <si>
    <t>452311141</t>
  </si>
  <si>
    <t>Podkladní desky z betonu prostého bez zvýšených nároků na prostředí tř. C 16/20 otevřený výkop</t>
  </si>
  <si>
    <t>1271736394</t>
  </si>
  <si>
    <t>Podkladní a zajišťovací konstrukce z betonu prostého v otevřeném výkopu bez zvýšených nároků na prostředí desky pod potrubí, stoky a drobné objekty z betonu tř. C 16/20</t>
  </si>
  <si>
    <t>https://podminky.urs.cz/item/CS_URS_2024_01/452311141</t>
  </si>
  <si>
    <t>(2,0*2,0*0,1)*3</t>
  </si>
  <si>
    <t>44</t>
  </si>
  <si>
    <t>452312131</t>
  </si>
  <si>
    <t>Sedlové lože z betonu prostého tř. C 12/15 otevřený výkop</t>
  </si>
  <si>
    <t>-817034093</t>
  </si>
  <si>
    <t>https://podminky.urs.cz/item/CS_URS_2024_01/452312131</t>
  </si>
  <si>
    <t>180*(1,17*0,28)</t>
  </si>
  <si>
    <t>32*(0,6*0,175)</t>
  </si>
  <si>
    <t>45</t>
  </si>
  <si>
    <t>452351111</t>
  </si>
  <si>
    <t>Bednění podkladních desek nebo sedlového lože pod potrubí, stoky a drobné objekty otevřený výkop zřízení</t>
  </si>
  <si>
    <t>729735991</t>
  </si>
  <si>
    <t>Bednění podkladních a zajišťovacích konstrukcí v otevřeném výkopu desek nebo sedlových loží pod potrubí, stoky a drobné objekty zřízení</t>
  </si>
  <si>
    <t>https://podminky.urs.cz/item/CS_URS_2024_01/452351111</t>
  </si>
  <si>
    <t>př.č. D.1.03, D.1.05</t>
  </si>
  <si>
    <t>(180*2)*0,2</t>
  </si>
  <si>
    <t>(32*2)*0,15</t>
  </si>
  <si>
    <t>šachty</t>
  </si>
  <si>
    <t>(2,0*4*0,1)*3</t>
  </si>
  <si>
    <t>46</t>
  </si>
  <si>
    <t>452351112</t>
  </si>
  <si>
    <t>Bednění podkladních desek nebo sedlového lože pod potrubí, stoky a drobné objekty otevřený výkop odstranění</t>
  </si>
  <si>
    <t>-1701879775</t>
  </si>
  <si>
    <t>Bednění podkladních a zajišťovacích konstrukcí v otevřeném výkopu desek nebo sedlových loží pod potrubí, stoky a drobné objekty odstranění</t>
  </si>
  <si>
    <t>https://podminky.urs.cz/item/CS_URS_2024_01/452351112</t>
  </si>
  <si>
    <t>Komunikace pozemní</t>
  </si>
  <si>
    <t>47</t>
  </si>
  <si>
    <t>564861111</t>
  </si>
  <si>
    <t>Podklad ze štěrkodrtě ŠD tl 200 mm</t>
  </si>
  <si>
    <t>133297047</t>
  </si>
  <si>
    <t>https://podminky.urs.cz/item/CS_URS_2024_01/564861111</t>
  </si>
  <si>
    <t>48</t>
  </si>
  <si>
    <t>565145111</t>
  </si>
  <si>
    <t>Asfaltový beton vrstva podkladní ACP 16 (obalované kamenivo OKS) tl 60 mm š do 3 m</t>
  </si>
  <si>
    <t>653364829</t>
  </si>
  <si>
    <t>Asfaltový beton vrstva podkladní ACP 16 (obalované kamenivo střednězrnné - OKS) s rozprostřením a zhutněním v pruhu šířky přes 1,5 do 3 m, po zhutnění tl. 60 mm</t>
  </si>
  <si>
    <t>https://podminky.urs.cz/item/CS_URS_2024_01/565145111</t>
  </si>
  <si>
    <t>49</t>
  </si>
  <si>
    <t>567122111</t>
  </si>
  <si>
    <t>Podklad ze směsi stmelené cementem SC C 8/10 (KSC I) tl 120 mm</t>
  </si>
  <si>
    <t>-526323219</t>
  </si>
  <si>
    <t>Podklad ze směsi stmelené cementem SC bez dilatačních spár, s rozprostřením a zhutněním SC C 8/10 (KSC I), po zhutnění tl. 120 mm</t>
  </si>
  <si>
    <t>https://podminky.urs.cz/item/CS_URS_2024_01/567122111</t>
  </si>
  <si>
    <t>50</t>
  </si>
  <si>
    <t>573231106</t>
  </si>
  <si>
    <t>Postřik živičný spojovací ze silniční emulze v množství 0,30 kg/m2</t>
  </si>
  <si>
    <t>1622096168</t>
  </si>
  <si>
    <t>Postřik spojovací PS bez posypu kamenivem ze silniční emulze, v množství 0,30 kg/m2</t>
  </si>
  <si>
    <t>https://podminky.urs.cz/item/CS_URS_2024_01/573231106</t>
  </si>
  <si>
    <t>51</t>
  </si>
  <si>
    <t>573231112</t>
  </si>
  <si>
    <t>Postřik živičný spojovací ze silniční emulze v množství 0,80 kg/m2</t>
  </si>
  <si>
    <t>-968048825</t>
  </si>
  <si>
    <t>Postřik spojovací PS bez posypu kamenivem ze silniční emulze, v množství 0,80 kg/m2</t>
  </si>
  <si>
    <t>https://podminky.urs.cz/item/CS_URS_2024_01/573231112</t>
  </si>
  <si>
    <t>52</t>
  </si>
  <si>
    <t>577134131</t>
  </si>
  <si>
    <t>Asfaltový beton vrstva obrusná ACO 11 (ABS) tř. I tl 40 mm š do 3 m z modifikovaného asfaltu</t>
  </si>
  <si>
    <t>-1779636513</t>
  </si>
  <si>
    <t>Asfaltový beton vrstva obrusná ACO 11 (ABS) s rozprostřením a se zhutněním z modifikovaného asfaltu v pruhu šířky do 3 m, po zhutnění tl. 40 mm</t>
  </si>
  <si>
    <t>https://podminky.urs.cz/item/CS_URS_2024_01/577134131</t>
  </si>
  <si>
    <t>Trubní vedení</t>
  </si>
  <si>
    <t>53</t>
  </si>
  <si>
    <t>810351811</t>
  </si>
  <si>
    <t>Bourání stávajícího potrubí z betonu DN do 200</t>
  </si>
  <si>
    <t>-928621465</t>
  </si>
  <si>
    <t>Bourání stávajícího potrubí z betonu v otevřeném výkopu DN do 200</t>
  </si>
  <si>
    <t>https://podminky.urs.cz/item/CS_URS_2024_01/810351811</t>
  </si>
  <si>
    <t>př.č. D.01</t>
  </si>
  <si>
    <t>54</t>
  </si>
  <si>
    <t>810491811</t>
  </si>
  <si>
    <t>Bourání stávajícího potrubí z betonu DN přes 800 do 1000</t>
  </si>
  <si>
    <t>294105687</t>
  </si>
  <si>
    <t>Bourání stávajícího potrubí z betonu v otevřeném výkopu DN přes 800 do 1000</t>
  </si>
  <si>
    <t>https://podminky.urs.cz/item/CS_URS_2024_01/810491811</t>
  </si>
  <si>
    <t>55</t>
  </si>
  <si>
    <t>830311811</t>
  </si>
  <si>
    <t>Bourání stávajícího kameninového potrubí DN do 150</t>
  </si>
  <si>
    <t>2086019488</t>
  </si>
  <si>
    <t>Bourání stávajícího potrubí z kameninových trub v otevřeném výkopu DN do 150</t>
  </si>
  <si>
    <t>https://podminky.urs.cz/item/CS_URS_2024_01/830311811</t>
  </si>
  <si>
    <t>56</t>
  </si>
  <si>
    <t>831312121</t>
  </si>
  <si>
    <t>Montáž potrubí z trub kameninových hrdlových s integrovaným těsněním výkop sklon do 20 % DN 150</t>
  </si>
  <si>
    <t>1107532006</t>
  </si>
  <si>
    <t>Montáž potrubí z trub kameninových hrdlových s integrovaným těsněním v otevřeném výkopu ve sklonu do 20 % DN 150</t>
  </si>
  <si>
    <t>https://podminky.urs.cz/item/CS_URS_2024_01/831312121</t>
  </si>
  <si>
    <t>př.č. D.04</t>
  </si>
  <si>
    <t>57</t>
  </si>
  <si>
    <t>59710632</t>
  </si>
  <si>
    <t>trouba kameninová glazovaná DN 150 dl 1,00m spojovací systém F</t>
  </si>
  <si>
    <t>578517427</t>
  </si>
  <si>
    <t>32*1,015 'Přepočtené koeficientem množství</t>
  </si>
  <si>
    <t>58</t>
  </si>
  <si>
    <t>831442121</t>
  </si>
  <si>
    <t>Montáž potrubí z trub kameninových hrdlových s integrovaným těsněním výkop sklon do 20 % DN 600</t>
  </si>
  <si>
    <t>442558881</t>
  </si>
  <si>
    <t>Montáž potrubí z trub kameninových hrdlových s integrovaným těsněním v otevřeném výkopu ve sklonu do 20 % DN 600</t>
  </si>
  <si>
    <t>https://podminky.urs.cz/item/CS_URS_2024_01/831442121</t>
  </si>
  <si>
    <t xml:space="preserve">př.č. C.3, D.1.01, D.1.02, D.1.03, </t>
  </si>
  <si>
    <t>180,0</t>
  </si>
  <si>
    <t>59</t>
  </si>
  <si>
    <t>59710710</t>
  </si>
  <si>
    <t>trouba kameninová glazovaná DN 600 dl 2,50m spojovací systém C Třída 160</t>
  </si>
  <si>
    <t>1761698228</t>
  </si>
  <si>
    <t>180*1,015 'Přepočtené koeficientem množství</t>
  </si>
  <si>
    <t>60</t>
  </si>
  <si>
    <t>59710860</t>
  </si>
  <si>
    <t>trouba kameninová glazovaná zkrácená DN 600 dl 60(75)cm třída 160 spojovací systém C</t>
  </si>
  <si>
    <t>747737992</t>
  </si>
  <si>
    <t>61</t>
  </si>
  <si>
    <t>837312221</t>
  </si>
  <si>
    <t>Montáž kameninových tvarovek jednoosých s integrovaným těsněním otevřený výkop DN 150</t>
  </si>
  <si>
    <t>724190803</t>
  </si>
  <si>
    <t>Montáž kameninových tvarovek na potrubí z trub kameninových v otevřeném výkopu s integrovaným těsněním jednoosých DN 150</t>
  </si>
  <si>
    <t>https://podminky.urs.cz/item/CS_URS_2024_01/837312221</t>
  </si>
  <si>
    <t>př.č. C.3, D.1.01, D.1.02, D.1.03, D.01.07</t>
  </si>
  <si>
    <t>62</t>
  </si>
  <si>
    <t>59710984</t>
  </si>
  <si>
    <t>koleno kameninové glazované DN 150 45° spojovací systém F</t>
  </si>
  <si>
    <t>1823066561</t>
  </si>
  <si>
    <t>8*1,015 'Přepočtené koeficientem množství</t>
  </si>
  <si>
    <t>63</t>
  </si>
  <si>
    <t>59710842</t>
  </si>
  <si>
    <t>trouba kameninová glazovaná zkrácená DN 150 dl 60(75)cm spojovací systém F</t>
  </si>
  <si>
    <t>147402260</t>
  </si>
  <si>
    <t>64</t>
  </si>
  <si>
    <t>59713313</t>
  </si>
  <si>
    <t>manžeta převlečná pro normální zatížení DN 150 průměr 175-200 š 150mm</t>
  </si>
  <si>
    <t>137600476</t>
  </si>
  <si>
    <t>65</t>
  </si>
  <si>
    <t>837441221</t>
  </si>
  <si>
    <t>Montáž kameninových tvarovek odbočných s integrovaným těsněním otevřený výkop DN 600</t>
  </si>
  <si>
    <t>-1713459041</t>
  </si>
  <si>
    <t>Montáž kameninových tvarovek na potrubí z trub kameninových v otevřeném výkopu s integrovaným těsněním odbočných DN 600</t>
  </si>
  <si>
    <t>https://podminky.urs.cz/item/CS_URS_2024_01/837441221</t>
  </si>
  <si>
    <t>66</t>
  </si>
  <si>
    <t>59711820</t>
  </si>
  <si>
    <t>odbočka kameninová glazovaná jednoduchá kolmá DN 600/150 dl 1000mm spojovací systém C/F tř.160/-</t>
  </si>
  <si>
    <t>-937455175</t>
  </si>
  <si>
    <t>67</t>
  </si>
  <si>
    <t>871313123</t>
  </si>
  <si>
    <t>Montáž kanalizačního potrubí hladkého plnostěnného SN 12 z PVC-U DN 160</t>
  </si>
  <si>
    <t>-638504670</t>
  </si>
  <si>
    <t>Montáž kanalizačního potrubí z tvrdého PVC-U hladkého plnostěnného tuhost SN 12 DN 160</t>
  </si>
  <si>
    <t>https://podminky.urs.cz/item/CS_URS_2024_01/871313123</t>
  </si>
  <si>
    <t>př.č. D.1.01, D.1.09</t>
  </si>
  <si>
    <t>68</t>
  </si>
  <si>
    <t>28611106</t>
  </si>
  <si>
    <t>trubka kanalizační PVC-U plnostěnná jednovrstvá s rázovou odolností DN 160x6000mm SN12</t>
  </si>
  <si>
    <t>665341984</t>
  </si>
  <si>
    <t>4*1,03 'Přepočtené koeficientem množství</t>
  </si>
  <si>
    <t>69</t>
  </si>
  <si>
    <t>871443123</t>
  </si>
  <si>
    <t>Montáž kanalizačního potrubí hladkého plnostěnného SN 12 z PVC-U DN 630</t>
  </si>
  <si>
    <t>1086357141</t>
  </si>
  <si>
    <t>Montáž kanalizačního potrubí z tvrdého PVC-U hladkého plnostěnného tuhost SN 12 DN 630</t>
  </si>
  <si>
    <t>https://podminky.urs.cz/item/CS_URS_2024_01/871443123</t>
  </si>
  <si>
    <t>kanalizace-napojení na stávající DN 700/1050</t>
  </si>
  <si>
    <t>70</t>
  </si>
  <si>
    <t>28611236</t>
  </si>
  <si>
    <t>trubka kanalizační PVC-U plnostěnná jednovrstvá s rázovou odolností DN 630x3000mm SN12</t>
  </si>
  <si>
    <t>502820221</t>
  </si>
  <si>
    <t>2*1,03 'Přepočtené koeficientem množství</t>
  </si>
  <si>
    <t>71</t>
  </si>
  <si>
    <t>59713325</t>
  </si>
  <si>
    <t>manžeta převlečná pro vysoké zatížení DN 600 průměr 705-735 š 190mm tř. 160</t>
  </si>
  <si>
    <t>-1706612119</t>
  </si>
  <si>
    <t>72</t>
  </si>
  <si>
    <t>877315211</t>
  </si>
  <si>
    <t>Montáž tvarovek z tvrdého PVC-systém KG nebo z polypropylenu-systém KG 2000 jednoosé DN 160</t>
  </si>
  <si>
    <t>-1305472729</t>
  </si>
  <si>
    <t>Montáž tvarovek na kanalizačním potrubí z trub z plastu z tvrdého PVC nebo z polypropylenu v otevřeném výkopu jednoosých DN 160</t>
  </si>
  <si>
    <t>https://podminky.urs.cz/item/CS_URS_2024_01/877315211</t>
  </si>
  <si>
    <t>73</t>
  </si>
  <si>
    <t>28612250</t>
  </si>
  <si>
    <t>vložka šachtová kanalizační DN 160</t>
  </si>
  <si>
    <t>-14936075</t>
  </si>
  <si>
    <t>74</t>
  </si>
  <si>
    <t>890251851</t>
  </si>
  <si>
    <t>Bourání šachet z prostého betonu strojně obestavěného prostoru přes 3 do 5 m3</t>
  </si>
  <si>
    <t>444138685</t>
  </si>
  <si>
    <t>Bourání šachet a jímek strojně velikosti obestavěného prostoru přes 3 do 5 m3 z prostého betonu</t>
  </si>
  <si>
    <t>https://podminky.urs.cz/item/CS_URS_2024_01/890251851</t>
  </si>
  <si>
    <t xml:space="preserve">př.č. C.3,D.1.01, D.1.02, </t>
  </si>
  <si>
    <t>4,5*3</t>
  </si>
  <si>
    <t>75</t>
  </si>
  <si>
    <t>892442121</t>
  </si>
  <si>
    <t>Tlaková zkouška vzduchem potrubí DN 600 těsnícím vakem ucpávkovým</t>
  </si>
  <si>
    <t>úsek</t>
  </si>
  <si>
    <t>780164666</t>
  </si>
  <si>
    <t>Tlakové zkoušky vzduchem těsnícími vaky ucpávkovými DN 600</t>
  </si>
  <si>
    <t>https://podminky.urs.cz/item/CS_URS_2024_01/892442121</t>
  </si>
  <si>
    <t xml:space="preserve">př.č. C.3, D.1.01, D.1.02, </t>
  </si>
  <si>
    <t>76</t>
  </si>
  <si>
    <t>894410114</t>
  </si>
  <si>
    <t>Osazení betonových dílců pro kanalizační šachty DN 1200 šachtové dno výšky 1200 mm</t>
  </si>
  <si>
    <t>1558934554</t>
  </si>
  <si>
    <t>Osazení betonových dílců šachet kanalizačních dno DN 1200, výšky 1200 mm</t>
  </si>
  <si>
    <t>https://podminky.urs.cz/item/CS_URS_2024_01/894410114</t>
  </si>
  <si>
    <t>77</t>
  </si>
  <si>
    <t>59224427</t>
  </si>
  <si>
    <t>dno betonové šachty DN 1200 kanalizační výšky 120cm přímé 120x120 max. zaústění potrubí V80</t>
  </si>
  <si>
    <t>-42983959</t>
  </si>
  <si>
    <t>78</t>
  </si>
  <si>
    <t>894410221</t>
  </si>
  <si>
    <t>Osazení betonových dílců pro kanalizační šachty DN 1200 skruž rovná výšky 500 mm</t>
  </si>
  <si>
    <t>-54049203</t>
  </si>
  <si>
    <t>Osazení betonových dílců šachet kanalizačních skruž rovná DN 1200, výšky 500 mm</t>
  </si>
  <si>
    <t>https://podminky.urs.cz/item/CS_URS_2024_01/894410221</t>
  </si>
  <si>
    <t>79</t>
  </si>
  <si>
    <t>59224424</t>
  </si>
  <si>
    <t>skruž betonové šachty DN 1200 kanalizační 120x50x13,5cm stupadla poplastovaná</t>
  </si>
  <si>
    <t>1388510199</t>
  </si>
  <si>
    <t>80</t>
  </si>
  <si>
    <t>894410222</t>
  </si>
  <si>
    <t>Osazení betonových dílců pro kanalizační šachty DN 1200 skruž rovná výšky 1000 mm</t>
  </si>
  <si>
    <t>-1256425167</t>
  </si>
  <si>
    <t>Osazení betonových dílců šachet kanalizačních skruž rovná DN 1200, výšky 1200 mm</t>
  </si>
  <si>
    <t>https://podminky.urs.cz/item/CS_URS_2024_01/894410222</t>
  </si>
  <si>
    <t>81</t>
  </si>
  <si>
    <t>59224426</t>
  </si>
  <si>
    <t>skruž betonové šachty DN 1200 kanalizační 120x108x13,5cm stupadla poplastovaná</t>
  </si>
  <si>
    <t>1254532645</t>
  </si>
  <si>
    <t>82</t>
  </si>
  <si>
    <t>894410303</t>
  </si>
  <si>
    <t>Osazení betonových dílců pro kanalizační šachty DN 1200 deska zákrytová</t>
  </si>
  <si>
    <t>1392294817</t>
  </si>
  <si>
    <t>Osazení betonových dílců šachet kanalizačních deska zákrytová DN 1200</t>
  </si>
  <si>
    <t>https://podminky.urs.cz/item/CS_URS_2024_01/894410303</t>
  </si>
  <si>
    <t>83</t>
  </si>
  <si>
    <t>59224542</t>
  </si>
  <si>
    <t>deska betonová zákrytová šachty DN 1200 kanalizační 120/62,5x20cm</t>
  </si>
  <si>
    <t>-1075852890</t>
  </si>
  <si>
    <t>84</t>
  </si>
  <si>
    <t>59224341</t>
  </si>
  <si>
    <t>těsnění elastomerové pro spojení šachetních dílů DN 1200</t>
  </si>
  <si>
    <t>-890718950</t>
  </si>
  <si>
    <t>85</t>
  </si>
  <si>
    <t>895941302</t>
  </si>
  <si>
    <t>Osazení vpusti uliční DN 450 z betonových dílců dno s kalištěm</t>
  </si>
  <si>
    <t>-1404920894</t>
  </si>
  <si>
    <t>Osazení vpusti uliční z betonových dílců DN 450 dno s kalištěm</t>
  </si>
  <si>
    <t>https://podminky.urs.cz/item/CS_URS_2024_01/895941302</t>
  </si>
  <si>
    <t>př.č. C.3, D.1.01, D.1.08</t>
  </si>
  <si>
    <t>86</t>
  </si>
  <si>
    <t>59224495</t>
  </si>
  <si>
    <t>vpusť uliční DN 450 kaliště nízké 450/240x50mm</t>
  </si>
  <si>
    <t>-1091848504</t>
  </si>
  <si>
    <t>87</t>
  </si>
  <si>
    <t>895941313</t>
  </si>
  <si>
    <t>Osazení vpusti uliční DN 450 z betonových dílců skruž horní 295 mm</t>
  </si>
  <si>
    <t>64801151</t>
  </si>
  <si>
    <t>Osazení vpusti uliční z betonových dílců DN 450 skruž horní 295 mm</t>
  </si>
  <si>
    <t>https://podminky.urs.cz/item/CS_URS_2024_01/895941313</t>
  </si>
  <si>
    <t>88</t>
  </si>
  <si>
    <t>59223857</t>
  </si>
  <si>
    <t>skruž betonová horní pro uliční vpusť 450x295x50mm</t>
  </si>
  <si>
    <t>-868117387</t>
  </si>
  <si>
    <t>89</t>
  </si>
  <si>
    <t>895941321</t>
  </si>
  <si>
    <t>Osazení vpusti uliční DN 450 z betonových dílců skruž středová 195 mm</t>
  </si>
  <si>
    <t>1957257319</t>
  </si>
  <si>
    <t>Osazení vpusti uliční z betonových dílců DN 450 skruž středová 195 mm</t>
  </si>
  <si>
    <t>https://podminky.urs.cz/item/CS_URS_2024_01/895941321</t>
  </si>
  <si>
    <t>90</t>
  </si>
  <si>
    <t>59223860</t>
  </si>
  <si>
    <t>skruž betonová středová pro uliční vpusť 450x195x50mm</t>
  </si>
  <si>
    <t>526517772</t>
  </si>
  <si>
    <t>91</t>
  </si>
  <si>
    <t>895941331</t>
  </si>
  <si>
    <t>Osazení vpusti uliční DN 450 z betonových dílců skruž průběžná s výtokem</t>
  </si>
  <si>
    <t>-128333635</t>
  </si>
  <si>
    <t>Osazení vpusti uliční z betonových dílců DN 450 skruž průběžná s výtokem</t>
  </si>
  <si>
    <t>https://podminky.urs.cz/item/CS_URS_2024_01/895941331</t>
  </si>
  <si>
    <t>92</t>
  </si>
  <si>
    <t>59223854</t>
  </si>
  <si>
    <t>skruž betonová s odtokem 150mm PVC pro uliční vpusť 450x350x50mm</t>
  </si>
  <si>
    <t>1523201499</t>
  </si>
  <si>
    <t>93</t>
  </si>
  <si>
    <t>899102211</t>
  </si>
  <si>
    <t>Demontáž poklopů litinových nebo ocelových včetně rámů hmotnosti přes 50 do 100 kg</t>
  </si>
  <si>
    <t>-260901832</t>
  </si>
  <si>
    <t>Demontáž poklopů litinových a ocelových včetně rámů, hmotnosti jednotlivě přes 50 do 100 Kg</t>
  </si>
  <si>
    <t>https://podminky.urs.cz/item/CS_URS_2024_01/899102211</t>
  </si>
  <si>
    <t>94</t>
  </si>
  <si>
    <t>899103211</t>
  </si>
  <si>
    <t>Demontáž poklopů litinových nebo ocelových včetně rámů hmotnosti přes 100 do 150 kg</t>
  </si>
  <si>
    <t>2061409221</t>
  </si>
  <si>
    <t>Demontáž poklopů litinových a ocelových včetně rámů, hmotnosti jednotlivě přes 100 do 150 Kg</t>
  </si>
  <si>
    <t>https://podminky.urs.cz/item/CS_URS_2024_01/899103211</t>
  </si>
  <si>
    <t>95</t>
  </si>
  <si>
    <t>899104112</t>
  </si>
  <si>
    <t>Osazení poklopů litinových nebo ocelových včetně rámů pro třídu zatížení D400, E600</t>
  </si>
  <si>
    <t>-1846605483</t>
  </si>
  <si>
    <t>Osazení poklopů litinových a ocelových včetně rámů pro třídu zatížení D400, E600</t>
  </si>
  <si>
    <t>https://podminky.urs.cz/item/CS_URS_2024_01/899104112</t>
  </si>
  <si>
    <t>př.č. C.3, D.1.01, D.1.05</t>
  </si>
  <si>
    <t>96</t>
  </si>
  <si>
    <t>KSI.KDM91B</t>
  </si>
  <si>
    <t>Kanalizační poklop Europa 9 PUR, rám samonivelační,bez vybrání pro lapač, D 400 bez odvětrání</t>
  </si>
  <si>
    <t>1982541039</t>
  </si>
  <si>
    <t>97</t>
  </si>
  <si>
    <t>899204112</t>
  </si>
  <si>
    <t>Osazení mříží litinových včetně rámů a košů na bahno pro třídu zatížení D400, E600</t>
  </si>
  <si>
    <t>209848096</t>
  </si>
  <si>
    <t>https://podminky.urs.cz/item/CS_URS_2024_01/899204112</t>
  </si>
  <si>
    <t>př.č. D.1.01, D.1.08</t>
  </si>
  <si>
    <t>98</t>
  </si>
  <si>
    <t>63126079</t>
  </si>
  <si>
    <t>rám pro uložení roštů a poklopů kompozitní L60x82/10mm, nerez. pracny, těsnění, C250, D400</t>
  </si>
  <si>
    <t>-1944976538</t>
  </si>
  <si>
    <t>99</t>
  </si>
  <si>
    <t>59224481</t>
  </si>
  <si>
    <t>mříž vtoková s rámem pro uliční vpusť 500x500, zatížení 40 tun</t>
  </si>
  <si>
    <t>-549876512</t>
  </si>
  <si>
    <t>100</t>
  </si>
  <si>
    <t>28661789</t>
  </si>
  <si>
    <t>koš kalový ocelový pro silniční vpusť 425mm vč. madla</t>
  </si>
  <si>
    <t>970061367</t>
  </si>
  <si>
    <t>101</t>
  </si>
  <si>
    <t>899623141</t>
  </si>
  <si>
    <t>Obetonování potrubí nebo zdiva stok betonem prostým tř. C 12/15 v otevřeném výkopu</t>
  </si>
  <si>
    <t>1911329975</t>
  </si>
  <si>
    <t>Obetonování potrubí nebo zdiva stok betonem prostým v otevřeném výkopu, betonem tř. C 12/15</t>
  </si>
  <si>
    <t>https://podminky.urs.cz/item/CS_URS_2024_01/899623141</t>
  </si>
  <si>
    <t>kanalizace - u napojení na stávající stoku DN 700/1050</t>
  </si>
  <si>
    <t>1*1,8*1,2</t>
  </si>
  <si>
    <t xml:space="preserve">kanalizační přípojky - u napojení na stoku </t>
  </si>
  <si>
    <t>1*8</t>
  </si>
  <si>
    <t>102</t>
  </si>
  <si>
    <t>899722113</t>
  </si>
  <si>
    <t>Krytí potrubí z plastů výstražnou fólií z PVC 34cm</t>
  </si>
  <si>
    <t>-236594786</t>
  </si>
  <si>
    <t>Krytí potrubí z plastů výstražnou fólií z PVC šířky 34 cm</t>
  </si>
  <si>
    <t>https://podminky.urs.cz/item/CS_URS_2024_01/899722113</t>
  </si>
  <si>
    <t>př.č. D.1.01,D.1.03, D.1.04</t>
  </si>
  <si>
    <t>přípojky UV</t>
  </si>
  <si>
    <t>Ostatní konstrukce a práce-bourání</t>
  </si>
  <si>
    <t>103</t>
  </si>
  <si>
    <t>916241213</t>
  </si>
  <si>
    <t>Osazení obrubníku kamenného stojatého s boční opěrou do lože z betonu prostého</t>
  </si>
  <si>
    <t>-107930109</t>
  </si>
  <si>
    <t>Osazení obrubníku kamenného se zřízením lože, s vyplněním a zatřením spár cementovou maltou stojatého s boční opěrou z betonu prostého, do lože z betonu prostého</t>
  </si>
  <si>
    <t>https://podminky.urs.cz/item/CS_URS_2024_01/916241213</t>
  </si>
  <si>
    <t>104</t>
  </si>
  <si>
    <t>58380001</t>
  </si>
  <si>
    <t>krajník kamenný žulový silniční 130x200x300-800mm</t>
  </si>
  <si>
    <t>1599354287</t>
  </si>
  <si>
    <t>105</t>
  </si>
  <si>
    <t>919112212</t>
  </si>
  <si>
    <t>Řezání spár pro vytvoření komůrky š 10 mm hl 20 mm pro těsnící zálivku v živičném krytu</t>
  </si>
  <si>
    <t>1691691658</t>
  </si>
  <si>
    <t>Řezání dilatačních spár v živičném krytu  vytvoření komůrky pro těsnící zálivku šířky 10 mm, hloubky 20 mm</t>
  </si>
  <si>
    <t>https://podminky.urs.cz/item/CS_URS_2024_01/919112212</t>
  </si>
  <si>
    <t>kanalizace ul. K Dubině</t>
  </si>
  <si>
    <t>kanalizace ul. Popkovická</t>
  </si>
  <si>
    <t>5+5</t>
  </si>
  <si>
    <t>106</t>
  </si>
  <si>
    <t>919121132</t>
  </si>
  <si>
    <t>Těsnění spár zálivkou za studena pro komůrky š 20 mm hl 40 mm s těsnicím profilem</t>
  </si>
  <si>
    <t>597939430</t>
  </si>
  <si>
    <t>Utěsnění dilatačních spár zálivkou za studena v cementobetonovém nebo živičném krytu včetně adhezního nátěru s těsnicím profilem pod zálivkou, pro komůrky šířky 20 mm, hloubky 40 mm</t>
  </si>
  <si>
    <t>https://podminky.urs.cz/item/CS_URS_2024_01/919121132</t>
  </si>
  <si>
    <t>107</t>
  </si>
  <si>
    <t>919735112</t>
  </si>
  <si>
    <t>Řezání stávajícího živičného krytu hl do 100 mm</t>
  </si>
  <si>
    <t>-191342067</t>
  </si>
  <si>
    <t>Řezání stávajícího živičného krytu nebo podkladu hloubky přes 50 do 100 mm</t>
  </si>
  <si>
    <t>https://podminky.urs.cz/item/CS_URS_2024_01/919735112</t>
  </si>
  <si>
    <t>108</t>
  </si>
  <si>
    <t>935933111_1R</t>
  </si>
  <si>
    <t>Osazení kompozitních profilů pro osazení hradítek ve stávající šachtě-dodávka a montáž</t>
  </si>
  <si>
    <t>kpl</t>
  </si>
  <si>
    <t>931625537</t>
  </si>
  <si>
    <t>109</t>
  </si>
  <si>
    <t>936311111</t>
  </si>
  <si>
    <t>Zabetonování potrubí ve vynechaných otvorech z betonu se zvýšenými nároky C 25/30 pl otvoru 0,25 m2</t>
  </si>
  <si>
    <t>1947150154</t>
  </si>
  <si>
    <t>Zabetonování potrubí uloženého ve vynechaných otvorech ve dně nebo ve stěnách nádrží, z betonu se zvýšenými nároky na prostředí o ploše otvoru do 0,25 m2</t>
  </si>
  <si>
    <t>https://podminky.urs.cz/item/CS_URS_2024_01/936311111</t>
  </si>
  <si>
    <t>př.č. C.3, D.1.01,</t>
  </si>
  <si>
    <t xml:space="preserve">Š4-dobetonování stěny </t>
  </si>
  <si>
    <t>0,3*0,5*0,6</t>
  </si>
  <si>
    <t>110</t>
  </si>
  <si>
    <t>938908411</t>
  </si>
  <si>
    <t>Čištění vozovek splachováním vodou</t>
  </si>
  <si>
    <t>-1351402116</t>
  </si>
  <si>
    <t>https://podminky.urs.cz/item/CS_URS_2024_01/938908411</t>
  </si>
  <si>
    <t>190*5</t>
  </si>
  <si>
    <t>111</t>
  </si>
  <si>
    <t>938909331</t>
  </si>
  <si>
    <t>Čištění vozovek metením ručně podkladu nebo krytu betonového nebo živičného</t>
  </si>
  <si>
    <t>-1060869621</t>
  </si>
  <si>
    <t>https://podminky.urs.cz/item/CS_URS_2024_01/938909331</t>
  </si>
  <si>
    <t>112</t>
  </si>
  <si>
    <t>977151124</t>
  </si>
  <si>
    <t>Jádrové vrty diamantovými korunkami do stavebních materiálů D přes 150 do 180 mm</t>
  </si>
  <si>
    <t>344778074</t>
  </si>
  <si>
    <t>Jádrové vrty diamantovými korunkami do stavebních materiálů (železobetonu, betonu, cihel, obkladů, dlažeb, kamene) průměru přes 150 do 180 mm</t>
  </si>
  <si>
    <t>https://podminky.urs.cz/item/CS_URS_2024_01/977151124</t>
  </si>
  <si>
    <t>př.č D.1.05</t>
  </si>
  <si>
    <t>2*0,15</t>
  </si>
  <si>
    <t>113</t>
  </si>
  <si>
    <t>977151139</t>
  </si>
  <si>
    <t>Jádrové vrty diamantovými korunkami do stavebních materiálů D přes 700 do 750 mm</t>
  </si>
  <si>
    <t>-998166508</t>
  </si>
  <si>
    <t>Jádrové vrty diamantovými korunkami do stavebních materiálů (železobetonu, betonu, cihel, obkladů, dlažeb, kamene) průměru přes 700 do 750 mm</t>
  </si>
  <si>
    <t>https://podminky.urs.cz/item/CS_URS_2024_01/977151139</t>
  </si>
  <si>
    <t>př.č D.1.01</t>
  </si>
  <si>
    <t>1*0,6</t>
  </si>
  <si>
    <t>114</t>
  </si>
  <si>
    <t>985131111</t>
  </si>
  <si>
    <t>Očištění ploch stěn, rubu kleneb a podlah tlakovou vodou</t>
  </si>
  <si>
    <t>-538665656</t>
  </si>
  <si>
    <t>https://podminky.urs.cz/item/CS_URS_2024_01/985131111</t>
  </si>
  <si>
    <t>Š4</t>
  </si>
  <si>
    <t>115</t>
  </si>
  <si>
    <t>985131211</t>
  </si>
  <si>
    <t>Očištění ploch stěn, rubu kleneb a podlah sušeným křemičitým pískem</t>
  </si>
  <si>
    <t>666464351</t>
  </si>
  <si>
    <t>Očištění ploch stěn, rubu kleneb a podlah tryskání pískem sušeným</t>
  </si>
  <si>
    <t>https://podminky.urs.cz/item/CS_URS_2024_01/985131211</t>
  </si>
  <si>
    <t>116</t>
  </si>
  <si>
    <t>985139111</t>
  </si>
  <si>
    <t>Příplatek k očištění ploch za práci ve stísněném prostoru</t>
  </si>
  <si>
    <t>1429028290</t>
  </si>
  <si>
    <t>Očištění ploch Příplatek k cenám za práci ve stísněném prostoru</t>
  </si>
  <si>
    <t>https://podminky.urs.cz/item/CS_URS_2024_01/985139111</t>
  </si>
  <si>
    <t>117</t>
  </si>
  <si>
    <t>985311111</t>
  </si>
  <si>
    <t>Reprofilace stěn cementovými sanačními maltami tl 10 mm</t>
  </si>
  <si>
    <t>1700408725</t>
  </si>
  <si>
    <t>Reprofilace betonu sanačními maltami na cementové bázi ručně stěn, tloušťky do 10 mm</t>
  </si>
  <si>
    <t>https://podminky.urs.cz/item/CS_URS_2024_01/985311111</t>
  </si>
  <si>
    <t>118</t>
  </si>
  <si>
    <t>985311911</t>
  </si>
  <si>
    <t>Příplatek při reprofilaci sanačními maltami za práci ve stísněném prostoru</t>
  </si>
  <si>
    <t>1385248266</t>
  </si>
  <si>
    <t>Reprofilace betonu sanačními maltami na cementové bázi ručně Příplatek k cenám za práci ve stísněném prostoru</t>
  </si>
  <si>
    <t>https://podminky.urs.cz/item/CS_URS_2024_01/985311911</t>
  </si>
  <si>
    <t>997</t>
  </si>
  <si>
    <t>Přesun sutě</t>
  </si>
  <si>
    <t>119</t>
  </si>
  <si>
    <t>997006512</t>
  </si>
  <si>
    <t>Vodorovné doprava suti s naložením a složením na skládku do 1 km</t>
  </si>
  <si>
    <t>1683761789</t>
  </si>
  <si>
    <t>https://podminky.urs.cz/item/CS_URS_2024_01/997006512</t>
  </si>
  <si>
    <t>997006519</t>
  </si>
  <si>
    <t>Příplatek k vodorovnému přemístění suti na skládku ZKD 1 km přes 1 km</t>
  </si>
  <si>
    <t>-1171136244</t>
  </si>
  <si>
    <t>https://podminky.urs.cz/item/CS_URS_2024_01/997006519</t>
  </si>
  <si>
    <t>885,034*9 'Přepočtené koeficientem množství</t>
  </si>
  <si>
    <t>121</t>
  </si>
  <si>
    <t>997006551</t>
  </si>
  <si>
    <t>Hrubé urovnání suti na skládce bez zhutnění</t>
  </si>
  <si>
    <t>-1283246962</t>
  </si>
  <si>
    <t>https://podminky.urs.cz/item/CS_URS_2024_01/997006551</t>
  </si>
  <si>
    <t>122</t>
  </si>
  <si>
    <t>997221615</t>
  </si>
  <si>
    <t>Poplatek za uložení na skládce (skládkovné) stavebního odpadu betonového kód odpadu 17 01 01</t>
  </si>
  <si>
    <t>346509877</t>
  </si>
  <si>
    <t>https://podminky.urs.cz/item/CS_URS_2024_01/997221615</t>
  </si>
  <si>
    <t>159,9+0,72+234,0+1,044+0,017+0,582+0,144+4,455</t>
  </si>
  <si>
    <t>123</t>
  </si>
  <si>
    <t>997221645</t>
  </si>
  <si>
    <t>Poplatek za uložení na skládce (skládkovné) odpadu asfaltového bez dehtu kód odpadu 17 03 02</t>
  </si>
  <si>
    <t>1421719506</t>
  </si>
  <si>
    <t>https://podminky.urs.cz/item/CS_URS_2024_01/997221645</t>
  </si>
  <si>
    <t>87,400+127,19</t>
  </si>
  <si>
    <t>124</t>
  </si>
  <si>
    <t>997221655</t>
  </si>
  <si>
    <t>1772176669</t>
  </si>
  <si>
    <t>https://podminky.urs.cz/item/CS_URS_2024_01/997221655</t>
  </si>
  <si>
    <t>188,232+52,2+19,0+9,5</t>
  </si>
  <si>
    <t>125</t>
  </si>
  <si>
    <t>997221873_1R</t>
  </si>
  <si>
    <t>Litina a ventily - suť</t>
  </si>
  <si>
    <t>-1705490727</t>
  </si>
  <si>
    <t>0,2+0,45</t>
  </si>
  <si>
    <t>998</t>
  </si>
  <si>
    <t>Přesun hmot</t>
  </si>
  <si>
    <t>126</t>
  </si>
  <si>
    <t>998276101</t>
  </si>
  <si>
    <t>Přesun hmot pro trubní vedení z trub z plastických hmot otevřený výkop</t>
  </si>
  <si>
    <t>1800497773</t>
  </si>
  <si>
    <t>Přesun hmot pro trubní vedení hloubené z trub z plastických hmot nebo sklolaminátových pro vodovody, kanalizace, teplovody, produktovody v otevřeném výkopu dopravní vzdálenost do 15 m</t>
  </si>
  <si>
    <t>https://podminky.urs.cz/item/CS_URS_2024_01/998276101</t>
  </si>
  <si>
    <t>852-10 - VON 01 - Vedlejší a ostatní náklady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</si>
  <si>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</si>
  <si>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</si>
  <si>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</si>
  <si>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</si>
  <si>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VRN5 - Finanční náklady</t>
  </si>
  <si>
    <t>VRN</t>
  </si>
  <si>
    <t>Vedlejší rozpočtové náklady</t>
  </si>
  <si>
    <t>VRN1</t>
  </si>
  <si>
    <t>Průzkumné, geodetické a projektové práce</t>
  </si>
  <si>
    <t>012103000</t>
  </si>
  <si>
    <t>Geodetické práce před výstavbou</t>
  </si>
  <si>
    <t>soubor</t>
  </si>
  <si>
    <t>1503510093</t>
  </si>
  <si>
    <t>Geodetické práce před výstavbou - vytyčení inženýrských sítí</t>
  </si>
  <si>
    <t>012203000</t>
  </si>
  <si>
    <t>Geodetické práce při provádění stavby - vytyčení stavby</t>
  </si>
  <si>
    <t>-1959097405</t>
  </si>
  <si>
    <t>012303000</t>
  </si>
  <si>
    <t>Geodetické práce po výstavbě</t>
  </si>
  <si>
    <t>CS ÚRS 2023 01</t>
  </si>
  <si>
    <t>1024</t>
  </si>
  <si>
    <t>-1394723107</t>
  </si>
  <si>
    <t>Průzkumné, geodetické a projektové práce geodetické práce po výstavbě</t>
  </si>
  <si>
    <t>https://podminky.urs.cz/item/CS_URS_2023_01/012303000</t>
  </si>
  <si>
    <t xml:space="preserve">Zaměření provede, ověří a předá oprávněný zeměměřický inženýr. Zaměření bude provedeno dle směrnice VAK Pardubice. Bude předáno </t>
  </si>
  <si>
    <t>3x v tištěné formě a 1x v digitální formě</t>
  </si>
  <si>
    <t>012303000_1</t>
  </si>
  <si>
    <t>Geodetické práce po výstavbě-geometrický plán</t>
  </si>
  <si>
    <t>681149848</t>
  </si>
  <si>
    <t>Vypracování geometrického plánu v celém rozsahu stavby</t>
  </si>
  <si>
    <t>013244000_1R</t>
  </si>
  <si>
    <t>Plán zásad organizace výstavby</t>
  </si>
  <si>
    <t>-1489164315</t>
  </si>
  <si>
    <t>013254000</t>
  </si>
  <si>
    <t>Dokumentace skutečného provedení stavby</t>
  </si>
  <si>
    <t>CS ÚRS 2023 02</t>
  </si>
  <si>
    <t>-1514197807</t>
  </si>
  <si>
    <t>https://podminky.urs.cz/item/CS_URS_2023_02/013254000</t>
  </si>
  <si>
    <t>013294000</t>
  </si>
  <si>
    <t>Ostatní dokumentace</t>
  </si>
  <si>
    <t>soub</t>
  </si>
  <si>
    <t>-1141482629</t>
  </si>
  <si>
    <t>https://podminky.urs.cz/item/CS_URS_2024_01/013294000</t>
  </si>
  <si>
    <t>VRN3</t>
  </si>
  <si>
    <t>Zařízení staveniště</t>
  </si>
  <si>
    <t>030001000</t>
  </si>
  <si>
    <t xml:space="preserve">Zajištění kompletního zařízení staveniště </t>
  </si>
  <si>
    <t>-916862629</t>
  </si>
  <si>
    <t>Zajištění kompletního zařízení staveniště včetně připojení na inž. sítě</t>
  </si>
  <si>
    <t>dle plánu zása organizace výstavby</t>
  </si>
  <si>
    <t>034303000</t>
  </si>
  <si>
    <t>Dopravní značení na staveništi</t>
  </si>
  <si>
    <t>1479761486</t>
  </si>
  <si>
    <t>https://podminky.urs.cz/item/CS_URS_2024_01/034303000</t>
  </si>
  <si>
    <t>039103000</t>
  </si>
  <si>
    <t>Rozebrání, bourání a odvoz zařízení staveniště</t>
  </si>
  <si>
    <t>1943138745</t>
  </si>
  <si>
    <t>https://podminky.urs.cz/item/CS_URS_2024_01/039103000</t>
  </si>
  <si>
    <t>VRN4</t>
  </si>
  <si>
    <t>Inženýrská činnost</t>
  </si>
  <si>
    <t>041403000</t>
  </si>
  <si>
    <t>Koordinátor BOZP na staveništi</t>
  </si>
  <si>
    <t>1244074340</t>
  </si>
  <si>
    <t>https://podminky.urs.cz/item/CS_URS_2023_01/041403000</t>
  </si>
  <si>
    <t>041903000</t>
  </si>
  <si>
    <t>Dozor jiné osoby</t>
  </si>
  <si>
    <t>268070599</t>
  </si>
  <si>
    <t>Inženýrská činnost dozory dozor jiné osoby</t>
  </si>
  <si>
    <t>https://podminky.urs.cz/item/CS_URS_2023_01/041903000</t>
  </si>
  <si>
    <t>042503000</t>
  </si>
  <si>
    <t>Plán BOZP na staveništi</t>
  </si>
  <si>
    <t>-94187108</t>
  </si>
  <si>
    <t>Inženýrská činnost posudky plán BOZP na staveništi</t>
  </si>
  <si>
    <t>https://podminky.urs.cz/item/CS_URS_2023_01/042503000</t>
  </si>
  <si>
    <t>VRN5</t>
  </si>
  <si>
    <t>Finanční náklady</t>
  </si>
  <si>
    <t>053002000</t>
  </si>
  <si>
    <t>Poplatky</t>
  </si>
  <si>
    <t>-1366476466</t>
  </si>
  <si>
    <t>https://podminky.urs.cz/item/CS_URS_2024_01/053002000</t>
  </si>
  <si>
    <t>př C.2</t>
  </si>
  <si>
    <t>poplatek za veřejné prostranství</t>
  </si>
  <si>
    <t>(180*5,0)*120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</si>
</sst>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4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40" fillId="0" borderId="0" applyNumberFormat="0" applyFill="0" applyBorder="0" applyAlignment="0" applyProtection="0"/>
  </cellStyleXfs>
  <cellXfs count="228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17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3" borderId="0" xfId="0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7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0" xfId="0" applyFont="1" applyAlignment="1">
      <alignment horizontal="left" vertical="center"/>
    </xf>
    <xf numFmtId="0" fontId="0" fillId="0" borderId="15" xfId="0" applyBorder="1" applyAlignment="1">
      <alignment vertical="center"/>
    </xf>
    <xf numFmtId="0" fontId="0" fillId="4" borderId="7" xfId="0" applyFill="1" applyBorder="1" applyAlignment="1">
      <alignment vertical="center"/>
    </xf>
    <xf numFmtId="0" fontId="22" fillId="4" borderId="0" xfId="0" applyFont="1" applyFill="1" applyAlignment="1">
      <alignment horizontal="center" vertical="center"/>
    </xf>
    <xf numFmtId="0" fontId="23" fillId="0" borderId="16" xfId="0" applyFont="1" applyBorder="1" applyAlignment="1">
      <alignment horizontal="center" vertical="center" wrapText="1"/>
    </xf>
    <xf numFmtId="0" fontId="23" fillId="0" borderId="17" xfId="0" applyFont="1" applyBorder="1" applyAlignment="1">
      <alignment horizontal="center" vertical="center" wrapText="1"/>
    </xf>
    <xf numFmtId="0" fontId="23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4" fontId="24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0" fillId="0" borderId="14" xfId="0" applyNumberFormat="1" applyFont="1" applyBorder="1" applyAlignment="1">
      <alignment vertical="center"/>
    </xf>
    <xf numFmtId="4" fontId="20" fillId="0" borderId="0" xfId="0" applyNumberFormat="1" applyFont="1" applyAlignment="1">
      <alignment vertical="center"/>
    </xf>
    <xf numFmtId="166" fontId="20" fillId="0" borderId="0" xfId="0" applyNumberFormat="1" applyFont="1" applyAlignment="1">
      <alignment vertical="center"/>
    </xf>
    <xf numFmtId="4" fontId="20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7" fillId="0" borderId="0" xfId="0" applyFont="1" applyAlignment="1">
      <alignment vertical="center"/>
    </xf>
    <xf numFmtId="0" fontId="28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9" fillId="0" borderId="14" xfId="0" applyNumberFormat="1" applyFont="1" applyBorder="1" applyAlignment="1">
      <alignment vertical="center"/>
    </xf>
    <xf numFmtId="4" fontId="29" fillId="0" borderId="0" xfId="0" applyNumberFormat="1" applyFont="1" applyAlignment="1">
      <alignment vertical="center"/>
    </xf>
    <xf numFmtId="166" fontId="29" fillId="0" borderId="0" xfId="0" applyNumberFormat="1" applyFont="1" applyAlignment="1">
      <alignment vertical="center"/>
    </xf>
    <xf numFmtId="4" fontId="29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9" fillId="0" borderId="19" xfId="0" applyNumberFormat="1" applyFont="1" applyBorder="1" applyAlignment="1">
      <alignment vertical="center"/>
    </xf>
    <xf numFmtId="4" fontId="29" fillId="0" borderId="20" xfId="0" applyNumberFormat="1" applyFont="1" applyBorder="1" applyAlignment="1">
      <alignment vertical="center"/>
    </xf>
    <xf numFmtId="166" fontId="29" fillId="0" borderId="20" xfId="0" applyNumberFormat="1" applyFont="1" applyBorder="1" applyAlignment="1">
      <alignment vertical="center"/>
    </xf>
    <xf numFmtId="4" fontId="29" fillId="0" borderId="21" xfId="0" applyNumberFormat="1" applyFont="1" applyBorder="1" applyAlignment="1">
      <alignment vertical="center"/>
    </xf>
    <xf numFmtId="0" fontId="30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7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2" fillId="4" borderId="0" xfId="0" applyFont="1" applyFill="1" applyAlignment="1">
      <alignment horizontal="left" vertical="center"/>
    </xf>
    <xf numFmtId="0" fontId="22" fillId="4" borderId="0" xfId="0" applyFont="1" applyFill="1" applyAlignment="1">
      <alignment horizontal="right" vertical="center"/>
    </xf>
    <xf numFmtId="0" fontId="31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22" fillId="4" borderId="16" xfId="0" applyFont="1" applyFill="1" applyBorder="1" applyAlignment="1">
      <alignment horizontal="center" vertical="center" wrapText="1"/>
    </xf>
    <xf numFmtId="0" fontId="22" fillId="4" borderId="17" xfId="0" applyFont="1" applyFill="1" applyBorder="1" applyAlignment="1">
      <alignment horizontal="center" vertical="center" wrapText="1"/>
    </xf>
    <xf numFmtId="0" fontId="22" fillId="4" borderId="18" xfId="0" applyFont="1" applyFill="1" applyBorder="1" applyAlignment="1">
      <alignment horizontal="center" vertical="center" wrapText="1"/>
    </xf>
    <xf numFmtId="4" fontId="24" fillId="0" borderId="0" xfId="0" applyNumberFormat="1" applyFont="1"/>
    <xf numFmtId="166" fontId="32" fillId="0" borderId="12" xfId="0" applyNumberFormat="1" applyFont="1" applyBorder="1"/>
    <xf numFmtId="166" fontId="32" fillId="0" borderId="13" xfId="0" applyNumberFormat="1" applyFont="1" applyBorder="1"/>
    <xf numFmtId="4" fontId="33" fillId="0" borderId="0" xfId="0" applyNumberFormat="1" applyFont="1" applyAlignment="1">
      <alignment vertical="center"/>
    </xf>
    <xf numFmtId="0" fontId="8" fillId="0" borderId="3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Protection="1">
      <protection locked="0"/>
    </xf>
    <xf numFmtId="4" fontId="6" fillId="0" borderId="0" xfId="0" applyNumberFormat="1" applyFont="1"/>
    <xf numFmtId="0" fontId="8" fillId="0" borderId="14" xfId="0" applyFont="1" applyBorder="1"/>
    <xf numFmtId="166" fontId="8" fillId="0" borderId="0" xfId="0" applyNumberFormat="1" applyFont="1"/>
    <xf numFmtId="166" fontId="8" fillId="0" borderId="15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22" fillId="0" borderId="22" xfId="0" applyFont="1" applyBorder="1" applyAlignment="1">
      <alignment horizontal="center" vertical="center"/>
    </xf>
    <xf numFmtId="49" fontId="22" fillId="0" borderId="22" xfId="0" applyNumberFormat="1" applyFont="1" applyBorder="1" applyAlignment="1">
      <alignment horizontal="left" vertical="center" wrapText="1"/>
    </xf>
    <xf numFmtId="0" fontId="22" fillId="0" borderId="22" xfId="0" applyFont="1" applyBorder="1" applyAlignment="1">
      <alignment horizontal="left" vertical="center" wrapText="1"/>
    </xf>
    <xf numFmtId="0" fontId="22" fillId="0" borderId="22" xfId="0" applyFont="1" applyBorder="1" applyAlignment="1">
      <alignment horizontal="center" vertical="center" wrapText="1"/>
    </xf>
    <xf numFmtId="167" fontId="22" fillId="0" borderId="22" xfId="0" applyNumberFormat="1" applyFont="1" applyBorder="1" applyAlignment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Alignment="1">
      <alignment horizontal="center" vertical="center"/>
    </xf>
    <xf numFmtId="166" fontId="23" fillId="0" borderId="0" xfId="0" applyNumberFormat="1" applyFont="1" applyAlignment="1">
      <alignment vertical="center"/>
    </xf>
    <xf numFmtId="166" fontId="23" fillId="0" borderId="15" xfId="0" applyNumberFormat="1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34" fillId="0" borderId="0" xfId="0" applyFont="1" applyAlignment="1">
      <alignment horizontal="left" vertical="center"/>
    </xf>
    <xf numFmtId="0" fontId="35" fillId="0" borderId="0" xfId="0" applyFont="1" applyAlignment="1">
      <alignment horizontal="left" vertical="center" wrapText="1"/>
    </xf>
    <xf numFmtId="0" fontId="0" fillId="0" borderId="0" xfId="0" applyAlignment="1" applyProtection="1">
      <alignment vertical="center"/>
      <protection locked="0"/>
    </xf>
    <xf numFmtId="0" fontId="0" fillId="0" borderId="14" xfId="0" applyBorder="1" applyAlignment="1">
      <alignment vertical="center"/>
    </xf>
    <xf numFmtId="0" fontId="36" fillId="0" borderId="0" xfId="0" applyFont="1" applyAlignment="1">
      <alignment horizontal="left" vertical="center"/>
    </xf>
    <xf numFmtId="0" fontId="37" fillId="0" borderId="0" xfId="1" applyFont="1" applyAlignment="1" applyProtection="1">
      <alignment vertical="center" wrapText="1"/>
    </xf>
    <xf numFmtId="0" fontId="9" fillId="0" borderId="3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38" fillId="0" borderId="22" xfId="0" applyFont="1" applyBorder="1" applyAlignment="1">
      <alignment horizontal="center" vertical="center"/>
    </xf>
    <xf numFmtId="49" fontId="38" fillId="0" borderId="22" xfId="0" applyNumberFormat="1" applyFont="1" applyBorder="1" applyAlignment="1">
      <alignment horizontal="left" vertical="center" wrapText="1"/>
    </xf>
    <xf numFmtId="0" fontId="38" fillId="0" borderId="22" xfId="0" applyFont="1" applyBorder="1" applyAlignment="1">
      <alignment horizontal="left" vertical="center" wrapText="1"/>
    </xf>
    <xf numFmtId="0" fontId="38" fillId="0" borderId="22" xfId="0" applyFont="1" applyBorder="1" applyAlignment="1">
      <alignment horizontal="center" vertical="center" wrapText="1"/>
    </xf>
    <xf numFmtId="167" fontId="38" fillId="0" borderId="22" xfId="0" applyNumberFormat="1" applyFont="1" applyBorder="1" applyAlignment="1">
      <alignment vertical="center"/>
    </xf>
    <xf numFmtId="4" fontId="38" fillId="2" borderId="22" xfId="0" applyNumberFormat="1" applyFont="1" applyFill="1" applyBorder="1" applyAlignment="1" applyProtection="1">
      <alignment vertical="center"/>
      <protection locked="0"/>
    </xf>
    <xf numFmtId="4" fontId="38" fillId="0" borderId="22" xfId="0" applyNumberFormat="1" applyFont="1" applyBorder="1" applyAlignment="1">
      <alignment vertical="center"/>
    </xf>
    <xf numFmtId="0" fontId="39" fillId="0" borderId="3" xfId="0" applyFont="1" applyBorder="1" applyAlignment="1">
      <alignment vertical="center"/>
    </xf>
    <xf numFmtId="0" fontId="38" fillId="2" borderId="14" xfId="0" applyFont="1" applyFill="1" applyBorder="1" applyAlignment="1" applyProtection="1">
      <alignment horizontal="left" vertical="center"/>
      <protection locked="0"/>
    </xf>
    <xf numFmtId="0" fontId="38" fillId="0" borderId="0" xfId="0" applyFont="1" applyAlignment="1">
      <alignment horizontal="center" vertical="center"/>
    </xf>
    <xf numFmtId="0" fontId="0" fillId="0" borderId="19" xfId="0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21" xfId="0" applyBorder="1" applyAlignment="1">
      <alignment vertical="center"/>
    </xf>
    <xf numFmtId="0" fontId="11" fillId="0" borderId="19" xfId="0" applyFont="1" applyBorder="1" applyAlignment="1">
      <alignment vertical="center"/>
    </xf>
    <xf numFmtId="0" fontId="11" fillId="0" borderId="20" xfId="0" applyFont="1" applyBorder="1" applyAlignment="1">
      <alignment vertical="center"/>
    </xf>
    <xf numFmtId="0" fontId="11" fillId="0" borderId="21" xfId="0" applyFont="1" applyBorder="1" applyAlignment="1">
      <alignment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7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8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ill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22" fillId="4" borderId="6" xfId="0" applyFont="1" applyFill="1" applyBorder="1" applyAlignment="1">
      <alignment horizontal="center" vertical="center"/>
    </xf>
    <xf numFmtId="0" fontId="22" fillId="4" borderId="7" xfId="0" applyFont="1" applyFill="1" applyBorder="1" applyAlignment="1">
      <alignment horizontal="left" vertical="center"/>
    </xf>
    <xf numFmtId="0" fontId="22" fillId="4" borderId="7" xfId="0" applyFont="1" applyFill="1" applyBorder="1" applyAlignment="1">
      <alignment horizontal="center" vertical="center"/>
    </xf>
    <xf numFmtId="0" fontId="22" fillId="4" borderId="7" xfId="0" applyFont="1" applyFill="1" applyBorder="1" applyAlignment="1">
      <alignment horizontal="right" vertical="center"/>
    </xf>
    <xf numFmtId="0" fontId="22" fillId="4" borderId="8" xfId="0" applyFont="1" applyFill="1" applyBorder="1" applyAlignment="1">
      <alignment horizontal="left" vertical="center"/>
    </xf>
    <xf numFmtId="4" fontId="28" fillId="0" borderId="0" xfId="0" applyNumberFormat="1" applyFont="1" applyAlignment="1">
      <alignment vertical="center"/>
    </xf>
    <xf numFmtId="0" fontId="28" fillId="0" borderId="0" xfId="0" applyFont="1" applyAlignment="1">
      <alignment vertical="center"/>
    </xf>
    <xf numFmtId="0" fontId="27" fillId="0" borderId="0" xfId="0" applyFont="1" applyAlignment="1">
      <alignment horizontal="left" vertical="center" wrapText="1"/>
    </xf>
    <xf numFmtId="4" fontId="24" fillId="0" borderId="0" xfId="0" applyNumberFormat="1" applyFont="1" applyAlignment="1">
      <alignment horizontal="righ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3" Type="http://schemas.openxmlformats.org/officeDocument/2006/relationships/hyperlink" Target="https://podminky.urs.cz/item/CS_URS_2024_01/119003224" TargetMode="External"/><Relationship Id="rId18" Type="http://schemas.openxmlformats.org/officeDocument/2006/relationships/hyperlink" Target="https://podminky.urs.cz/item/CS_URS_2024_01/151811131" TargetMode="External"/><Relationship Id="rId26" Type="http://schemas.openxmlformats.org/officeDocument/2006/relationships/hyperlink" Target="https://podminky.urs.cz/item/CS_URS_2024_01/174111101" TargetMode="External"/><Relationship Id="rId39" Type="http://schemas.openxmlformats.org/officeDocument/2006/relationships/hyperlink" Target="https://podminky.urs.cz/item/CS_URS_2024_01/564861111" TargetMode="External"/><Relationship Id="rId21" Type="http://schemas.openxmlformats.org/officeDocument/2006/relationships/hyperlink" Target="https://podminky.urs.cz/item/CS_URS_2024_01/151811242" TargetMode="External"/><Relationship Id="rId34" Type="http://schemas.openxmlformats.org/officeDocument/2006/relationships/hyperlink" Target="https://podminky.urs.cz/item/CS_URS_2024_01/452112112" TargetMode="External"/><Relationship Id="rId42" Type="http://schemas.openxmlformats.org/officeDocument/2006/relationships/hyperlink" Target="https://podminky.urs.cz/item/CS_URS_2024_01/573231106" TargetMode="External"/><Relationship Id="rId47" Type="http://schemas.openxmlformats.org/officeDocument/2006/relationships/hyperlink" Target="https://podminky.urs.cz/item/CS_URS_2024_01/830311811" TargetMode="External"/><Relationship Id="rId50" Type="http://schemas.openxmlformats.org/officeDocument/2006/relationships/hyperlink" Target="https://podminky.urs.cz/item/CS_URS_2024_01/837312221" TargetMode="External"/><Relationship Id="rId55" Type="http://schemas.openxmlformats.org/officeDocument/2006/relationships/hyperlink" Target="https://podminky.urs.cz/item/CS_URS_2024_01/890251851" TargetMode="External"/><Relationship Id="rId63" Type="http://schemas.openxmlformats.org/officeDocument/2006/relationships/hyperlink" Target="https://podminky.urs.cz/item/CS_URS_2024_01/895941321" TargetMode="External"/><Relationship Id="rId68" Type="http://schemas.openxmlformats.org/officeDocument/2006/relationships/hyperlink" Target="https://podminky.urs.cz/item/CS_URS_2024_01/899204112" TargetMode="External"/><Relationship Id="rId76" Type="http://schemas.openxmlformats.org/officeDocument/2006/relationships/hyperlink" Target="https://podminky.urs.cz/item/CS_URS_2024_01/938908411" TargetMode="External"/><Relationship Id="rId84" Type="http://schemas.openxmlformats.org/officeDocument/2006/relationships/hyperlink" Target="https://podminky.urs.cz/item/CS_URS_2024_01/985311911" TargetMode="External"/><Relationship Id="rId89" Type="http://schemas.openxmlformats.org/officeDocument/2006/relationships/hyperlink" Target="https://podminky.urs.cz/item/CS_URS_2024_01/997221645" TargetMode="External"/><Relationship Id="rId7" Type="http://schemas.openxmlformats.org/officeDocument/2006/relationships/hyperlink" Target="https://podminky.urs.cz/item/CS_URS_2024_01/115101301" TargetMode="External"/><Relationship Id="rId71" Type="http://schemas.openxmlformats.org/officeDocument/2006/relationships/hyperlink" Target="https://podminky.urs.cz/item/CS_URS_2024_01/916241213" TargetMode="External"/><Relationship Id="rId92" Type="http://schemas.openxmlformats.org/officeDocument/2006/relationships/printerSettings" Target="../printerSettings/printerSettings2.bin"/><Relationship Id="rId2" Type="http://schemas.openxmlformats.org/officeDocument/2006/relationships/hyperlink" Target="https://podminky.urs.cz/item/CS_URS_2024_01/113107231" TargetMode="External"/><Relationship Id="rId16" Type="http://schemas.openxmlformats.org/officeDocument/2006/relationships/hyperlink" Target="https://podminky.urs.cz/item/CS_URS_2024_01/132254205" TargetMode="External"/><Relationship Id="rId29" Type="http://schemas.openxmlformats.org/officeDocument/2006/relationships/hyperlink" Target="https://podminky.urs.cz/item/CS_URS_2024_01/212752701" TargetMode="External"/><Relationship Id="rId11" Type="http://schemas.openxmlformats.org/officeDocument/2006/relationships/hyperlink" Target="https://podminky.urs.cz/item/CS_URS_2024_01/119002122" TargetMode="External"/><Relationship Id="rId24" Type="http://schemas.openxmlformats.org/officeDocument/2006/relationships/hyperlink" Target="https://podminky.urs.cz/item/CS_URS_2024_01/171201221" TargetMode="External"/><Relationship Id="rId32" Type="http://schemas.openxmlformats.org/officeDocument/2006/relationships/hyperlink" Target="https://podminky.urs.cz/item/CS_URS_2024_01/451573111" TargetMode="External"/><Relationship Id="rId37" Type="http://schemas.openxmlformats.org/officeDocument/2006/relationships/hyperlink" Target="https://podminky.urs.cz/item/CS_URS_2024_01/452351111" TargetMode="External"/><Relationship Id="rId40" Type="http://schemas.openxmlformats.org/officeDocument/2006/relationships/hyperlink" Target="https://podminky.urs.cz/item/CS_URS_2024_01/565145111" TargetMode="External"/><Relationship Id="rId45" Type="http://schemas.openxmlformats.org/officeDocument/2006/relationships/hyperlink" Target="https://podminky.urs.cz/item/CS_URS_2024_01/810351811" TargetMode="External"/><Relationship Id="rId53" Type="http://schemas.openxmlformats.org/officeDocument/2006/relationships/hyperlink" Target="https://podminky.urs.cz/item/CS_URS_2024_01/871443123" TargetMode="External"/><Relationship Id="rId58" Type="http://schemas.openxmlformats.org/officeDocument/2006/relationships/hyperlink" Target="https://podminky.urs.cz/item/CS_URS_2024_01/894410221" TargetMode="External"/><Relationship Id="rId66" Type="http://schemas.openxmlformats.org/officeDocument/2006/relationships/hyperlink" Target="https://podminky.urs.cz/item/CS_URS_2024_01/899103211" TargetMode="External"/><Relationship Id="rId74" Type="http://schemas.openxmlformats.org/officeDocument/2006/relationships/hyperlink" Target="https://podminky.urs.cz/item/CS_URS_2024_01/919735112" TargetMode="External"/><Relationship Id="rId79" Type="http://schemas.openxmlformats.org/officeDocument/2006/relationships/hyperlink" Target="https://podminky.urs.cz/item/CS_URS_2024_01/977151139" TargetMode="External"/><Relationship Id="rId87" Type="http://schemas.openxmlformats.org/officeDocument/2006/relationships/hyperlink" Target="https://podminky.urs.cz/item/CS_URS_2024_01/997006551" TargetMode="External"/><Relationship Id="rId5" Type="http://schemas.openxmlformats.org/officeDocument/2006/relationships/hyperlink" Target="https://podminky.urs.cz/item/CS_URS_2024_01/113201112" TargetMode="External"/><Relationship Id="rId61" Type="http://schemas.openxmlformats.org/officeDocument/2006/relationships/hyperlink" Target="https://podminky.urs.cz/item/CS_URS_2024_01/895941302" TargetMode="External"/><Relationship Id="rId82" Type="http://schemas.openxmlformats.org/officeDocument/2006/relationships/hyperlink" Target="https://podminky.urs.cz/item/CS_URS_2024_01/985139111" TargetMode="External"/><Relationship Id="rId90" Type="http://schemas.openxmlformats.org/officeDocument/2006/relationships/hyperlink" Target="https://podminky.urs.cz/item/CS_URS_2024_01/997221655" TargetMode="External"/><Relationship Id="rId19" Type="http://schemas.openxmlformats.org/officeDocument/2006/relationships/hyperlink" Target="https://podminky.urs.cz/item/CS_URS_2024_01/151811142" TargetMode="External"/><Relationship Id="rId14" Type="http://schemas.openxmlformats.org/officeDocument/2006/relationships/hyperlink" Target="https://podminky.urs.cz/item/CS_URS_2024_01/130001101" TargetMode="External"/><Relationship Id="rId22" Type="http://schemas.openxmlformats.org/officeDocument/2006/relationships/hyperlink" Target="https://podminky.urs.cz/item/CS_URS_2024_01/162751117" TargetMode="External"/><Relationship Id="rId27" Type="http://schemas.openxmlformats.org/officeDocument/2006/relationships/hyperlink" Target="https://podminky.urs.cz/item/CS_URS_2024_01/175111101" TargetMode="External"/><Relationship Id="rId30" Type="http://schemas.openxmlformats.org/officeDocument/2006/relationships/hyperlink" Target="https://podminky.urs.cz/item/CS_URS_2024_01/359901211" TargetMode="External"/><Relationship Id="rId35" Type="http://schemas.openxmlformats.org/officeDocument/2006/relationships/hyperlink" Target="https://podminky.urs.cz/item/CS_URS_2024_01/452311141" TargetMode="External"/><Relationship Id="rId43" Type="http://schemas.openxmlformats.org/officeDocument/2006/relationships/hyperlink" Target="https://podminky.urs.cz/item/CS_URS_2024_01/573231112" TargetMode="External"/><Relationship Id="rId48" Type="http://schemas.openxmlformats.org/officeDocument/2006/relationships/hyperlink" Target="https://podminky.urs.cz/item/CS_URS_2024_01/831312121" TargetMode="External"/><Relationship Id="rId56" Type="http://schemas.openxmlformats.org/officeDocument/2006/relationships/hyperlink" Target="https://podminky.urs.cz/item/CS_URS_2024_01/892442121" TargetMode="External"/><Relationship Id="rId64" Type="http://schemas.openxmlformats.org/officeDocument/2006/relationships/hyperlink" Target="https://podminky.urs.cz/item/CS_URS_2024_01/895941331" TargetMode="External"/><Relationship Id="rId69" Type="http://schemas.openxmlformats.org/officeDocument/2006/relationships/hyperlink" Target="https://podminky.urs.cz/item/CS_URS_2024_01/899623141" TargetMode="External"/><Relationship Id="rId77" Type="http://schemas.openxmlformats.org/officeDocument/2006/relationships/hyperlink" Target="https://podminky.urs.cz/item/CS_URS_2024_01/938909331" TargetMode="External"/><Relationship Id="rId8" Type="http://schemas.openxmlformats.org/officeDocument/2006/relationships/hyperlink" Target="https://podminky.urs.cz/item/CS_URS_2024_01/119001401" TargetMode="External"/><Relationship Id="rId51" Type="http://schemas.openxmlformats.org/officeDocument/2006/relationships/hyperlink" Target="https://podminky.urs.cz/item/CS_URS_2024_01/837441221" TargetMode="External"/><Relationship Id="rId72" Type="http://schemas.openxmlformats.org/officeDocument/2006/relationships/hyperlink" Target="https://podminky.urs.cz/item/CS_URS_2024_01/919112212" TargetMode="External"/><Relationship Id="rId80" Type="http://schemas.openxmlformats.org/officeDocument/2006/relationships/hyperlink" Target="https://podminky.urs.cz/item/CS_URS_2024_01/985131111" TargetMode="External"/><Relationship Id="rId85" Type="http://schemas.openxmlformats.org/officeDocument/2006/relationships/hyperlink" Target="https://podminky.urs.cz/item/CS_URS_2024_01/997006512" TargetMode="External"/><Relationship Id="rId93" Type="http://schemas.openxmlformats.org/officeDocument/2006/relationships/drawing" Target="../drawings/drawing2.xml"/><Relationship Id="rId3" Type="http://schemas.openxmlformats.org/officeDocument/2006/relationships/hyperlink" Target="https://podminky.urs.cz/item/CS_URS_2024_01/113154122" TargetMode="External"/><Relationship Id="rId12" Type="http://schemas.openxmlformats.org/officeDocument/2006/relationships/hyperlink" Target="https://podminky.urs.cz/item/CS_URS_2024_01/119003223" TargetMode="External"/><Relationship Id="rId17" Type="http://schemas.openxmlformats.org/officeDocument/2006/relationships/hyperlink" Target="https://podminky.urs.cz/item/CS_URS_2024_01/132454205" TargetMode="External"/><Relationship Id="rId25" Type="http://schemas.openxmlformats.org/officeDocument/2006/relationships/hyperlink" Target="https://podminky.urs.cz/item/CS_URS_2024_01/171251201" TargetMode="External"/><Relationship Id="rId33" Type="http://schemas.openxmlformats.org/officeDocument/2006/relationships/hyperlink" Target="https://podminky.urs.cz/item/CS_URS_2024_01/452111111" TargetMode="External"/><Relationship Id="rId38" Type="http://schemas.openxmlformats.org/officeDocument/2006/relationships/hyperlink" Target="https://podminky.urs.cz/item/CS_URS_2024_01/452351112" TargetMode="External"/><Relationship Id="rId46" Type="http://schemas.openxmlformats.org/officeDocument/2006/relationships/hyperlink" Target="https://podminky.urs.cz/item/CS_URS_2024_01/810491811" TargetMode="External"/><Relationship Id="rId59" Type="http://schemas.openxmlformats.org/officeDocument/2006/relationships/hyperlink" Target="https://podminky.urs.cz/item/CS_URS_2024_01/894410222" TargetMode="External"/><Relationship Id="rId67" Type="http://schemas.openxmlformats.org/officeDocument/2006/relationships/hyperlink" Target="https://podminky.urs.cz/item/CS_URS_2024_01/899104112" TargetMode="External"/><Relationship Id="rId20" Type="http://schemas.openxmlformats.org/officeDocument/2006/relationships/hyperlink" Target="https://podminky.urs.cz/item/CS_URS_2024_01/151811231" TargetMode="External"/><Relationship Id="rId41" Type="http://schemas.openxmlformats.org/officeDocument/2006/relationships/hyperlink" Target="https://podminky.urs.cz/item/CS_URS_2024_01/567122111" TargetMode="External"/><Relationship Id="rId54" Type="http://schemas.openxmlformats.org/officeDocument/2006/relationships/hyperlink" Target="https://podminky.urs.cz/item/CS_URS_2024_01/877315211" TargetMode="External"/><Relationship Id="rId62" Type="http://schemas.openxmlformats.org/officeDocument/2006/relationships/hyperlink" Target="https://podminky.urs.cz/item/CS_URS_2024_01/895941313" TargetMode="External"/><Relationship Id="rId70" Type="http://schemas.openxmlformats.org/officeDocument/2006/relationships/hyperlink" Target="https://podminky.urs.cz/item/CS_URS_2024_01/899722113" TargetMode="External"/><Relationship Id="rId75" Type="http://schemas.openxmlformats.org/officeDocument/2006/relationships/hyperlink" Target="https://podminky.urs.cz/item/CS_URS_2024_01/936311111" TargetMode="External"/><Relationship Id="rId83" Type="http://schemas.openxmlformats.org/officeDocument/2006/relationships/hyperlink" Target="https://podminky.urs.cz/item/CS_URS_2024_01/985311111" TargetMode="External"/><Relationship Id="rId88" Type="http://schemas.openxmlformats.org/officeDocument/2006/relationships/hyperlink" Target="https://podminky.urs.cz/item/CS_URS_2024_01/997221615" TargetMode="External"/><Relationship Id="rId91" Type="http://schemas.openxmlformats.org/officeDocument/2006/relationships/hyperlink" Target="https://podminky.urs.cz/item/CS_URS_2024_01/998276101" TargetMode="External"/><Relationship Id="rId1" Type="http://schemas.openxmlformats.org/officeDocument/2006/relationships/hyperlink" Target="https://podminky.urs.cz/item/CS_URS_2024_01/113107223" TargetMode="External"/><Relationship Id="rId6" Type="http://schemas.openxmlformats.org/officeDocument/2006/relationships/hyperlink" Target="https://podminky.urs.cz/item/CS_URS_2024_01/115101201" TargetMode="External"/><Relationship Id="rId15" Type="http://schemas.openxmlformats.org/officeDocument/2006/relationships/hyperlink" Target="https://podminky.urs.cz/item/CS_URS_2024_01/132154205" TargetMode="External"/><Relationship Id="rId23" Type="http://schemas.openxmlformats.org/officeDocument/2006/relationships/hyperlink" Target="https://podminky.urs.cz/item/CS_URS_2024_01/162751137" TargetMode="External"/><Relationship Id="rId28" Type="http://schemas.openxmlformats.org/officeDocument/2006/relationships/hyperlink" Target="https://podminky.urs.cz/item/CS_URS_2024_01/184818243" TargetMode="External"/><Relationship Id="rId36" Type="http://schemas.openxmlformats.org/officeDocument/2006/relationships/hyperlink" Target="https://podminky.urs.cz/item/CS_URS_2024_01/452312131" TargetMode="External"/><Relationship Id="rId49" Type="http://schemas.openxmlformats.org/officeDocument/2006/relationships/hyperlink" Target="https://podminky.urs.cz/item/CS_URS_2024_01/831442121" TargetMode="External"/><Relationship Id="rId57" Type="http://schemas.openxmlformats.org/officeDocument/2006/relationships/hyperlink" Target="https://podminky.urs.cz/item/CS_URS_2024_01/894410114" TargetMode="External"/><Relationship Id="rId10" Type="http://schemas.openxmlformats.org/officeDocument/2006/relationships/hyperlink" Target="https://podminky.urs.cz/item/CS_URS_2024_01/119002121" TargetMode="External"/><Relationship Id="rId31" Type="http://schemas.openxmlformats.org/officeDocument/2006/relationships/hyperlink" Target="https://podminky.urs.cz/item/CS_URS_2024_01/451541111" TargetMode="External"/><Relationship Id="rId44" Type="http://schemas.openxmlformats.org/officeDocument/2006/relationships/hyperlink" Target="https://podminky.urs.cz/item/CS_URS_2024_01/577134131" TargetMode="External"/><Relationship Id="rId52" Type="http://schemas.openxmlformats.org/officeDocument/2006/relationships/hyperlink" Target="https://podminky.urs.cz/item/CS_URS_2024_01/871313123" TargetMode="External"/><Relationship Id="rId60" Type="http://schemas.openxmlformats.org/officeDocument/2006/relationships/hyperlink" Target="https://podminky.urs.cz/item/CS_URS_2024_01/894410303" TargetMode="External"/><Relationship Id="rId65" Type="http://schemas.openxmlformats.org/officeDocument/2006/relationships/hyperlink" Target="https://podminky.urs.cz/item/CS_URS_2024_01/899102211" TargetMode="External"/><Relationship Id="rId73" Type="http://schemas.openxmlformats.org/officeDocument/2006/relationships/hyperlink" Target="https://podminky.urs.cz/item/CS_URS_2024_01/919121132" TargetMode="External"/><Relationship Id="rId78" Type="http://schemas.openxmlformats.org/officeDocument/2006/relationships/hyperlink" Target="https://podminky.urs.cz/item/CS_URS_2024_01/977151124" TargetMode="External"/><Relationship Id="rId81" Type="http://schemas.openxmlformats.org/officeDocument/2006/relationships/hyperlink" Target="https://podminky.urs.cz/item/CS_URS_2024_01/985131211" TargetMode="External"/><Relationship Id="rId86" Type="http://schemas.openxmlformats.org/officeDocument/2006/relationships/hyperlink" Target="https://podminky.urs.cz/item/CS_URS_2024_01/997006519" TargetMode="External"/><Relationship Id="rId4" Type="http://schemas.openxmlformats.org/officeDocument/2006/relationships/hyperlink" Target="https://podminky.urs.cz/item/CS_URS_2024_01/113154124" TargetMode="External"/><Relationship Id="rId9" Type="http://schemas.openxmlformats.org/officeDocument/2006/relationships/hyperlink" Target="https://podminky.urs.cz/item/CS_URS_2024_01/119001421" TargetMode="Externa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3_01/042503000" TargetMode="External"/><Relationship Id="rId3" Type="http://schemas.openxmlformats.org/officeDocument/2006/relationships/hyperlink" Target="https://podminky.urs.cz/item/CS_URS_2024_01/013294000" TargetMode="External"/><Relationship Id="rId7" Type="http://schemas.openxmlformats.org/officeDocument/2006/relationships/hyperlink" Target="https://podminky.urs.cz/item/CS_URS_2023_01/041903000" TargetMode="External"/><Relationship Id="rId2" Type="http://schemas.openxmlformats.org/officeDocument/2006/relationships/hyperlink" Target="https://podminky.urs.cz/item/CS_URS_2023_02/013254000" TargetMode="External"/><Relationship Id="rId1" Type="http://schemas.openxmlformats.org/officeDocument/2006/relationships/hyperlink" Target="https://podminky.urs.cz/item/CS_URS_2023_01/012303000" TargetMode="External"/><Relationship Id="rId6" Type="http://schemas.openxmlformats.org/officeDocument/2006/relationships/hyperlink" Target="https://podminky.urs.cz/item/CS_URS_2023_01/041403000" TargetMode="External"/><Relationship Id="rId11" Type="http://schemas.openxmlformats.org/officeDocument/2006/relationships/drawing" Target="../drawings/drawing3.xml"/><Relationship Id="rId5" Type="http://schemas.openxmlformats.org/officeDocument/2006/relationships/hyperlink" Target="https://podminky.urs.cz/item/CS_URS_2024_01/039103000" TargetMode="External"/><Relationship Id="rId10" Type="http://schemas.openxmlformats.org/officeDocument/2006/relationships/printerSettings" Target="../printerSettings/printerSettings3.bin"/><Relationship Id="rId4" Type="http://schemas.openxmlformats.org/officeDocument/2006/relationships/hyperlink" Target="https://podminky.urs.cz/item/CS_URS_2024_01/034303000" TargetMode="External"/><Relationship Id="rId9" Type="http://schemas.openxmlformats.org/officeDocument/2006/relationships/hyperlink" Target="https://podminky.urs.cz/item/CS_URS_2024_01/053002000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8"/>
  <sheetViews>
    <sheetView showGridLines="0" topLeftCell="A4" workbookViewId="0"/>
  </sheetViews>
  <sheetFormatPr defaultRowHeight="1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 ht="11.25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pans="1:74" ht="36.950000000000003" customHeight="1">
      <c r="AR2" s="190"/>
      <c r="AS2" s="190"/>
      <c r="AT2" s="190"/>
      <c r="AU2" s="190"/>
      <c r="AV2" s="190"/>
      <c r="AW2" s="190"/>
      <c r="AX2" s="190"/>
      <c r="AY2" s="190"/>
      <c r="AZ2" s="190"/>
      <c r="BA2" s="190"/>
      <c r="BB2" s="190"/>
      <c r="BC2" s="190"/>
      <c r="BD2" s="190"/>
      <c r="BE2" s="190"/>
      <c r="BS2" s="16" t="s">
        <v>6</v>
      </c>
      <c r="BT2" s="16" t="s">
        <v>7</v>
      </c>
    </row>
    <row r="3" spans="1:74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pans="1:74" ht="24.95" customHeight="1">
      <c r="B4" s="19"/>
      <c r="D4" s="20" t="s">
        <v>9</v>
      </c>
      <c r="AR4" s="19"/>
      <c r="AS4" s="21" t="s">
        <v>10</v>
      </c>
      <c r="BE4" s="22" t="s">
        <v>11</v>
      </c>
      <c r="BS4" s="16" t="s">
        <v>12</v>
      </c>
    </row>
    <row r="5" spans="1:74" ht="12" customHeight="1">
      <c r="B5" s="19"/>
      <c r="D5" s="23" t="s">
        <v>13</v>
      </c>
      <c r="K5" s="189" t="s">
        <v>14</v>
      </c>
      <c r="L5" s="190"/>
      <c r="M5" s="190"/>
      <c r="N5" s="190"/>
      <c r="O5" s="190"/>
      <c r="P5" s="190"/>
      <c r="Q5" s="190"/>
      <c r="R5" s="190"/>
      <c r="S5" s="190"/>
      <c r="T5" s="190"/>
      <c r="U5" s="190"/>
      <c r="V5" s="190"/>
      <c r="W5" s="190"/>
      <c r="X5" s="190"/>
      <c r="Y5" s="190"/>
      <c r="Z5" s="190"/>
      <c r="AA5" s="190"/>
      <c r="AB5" s="190"/>
      <c r="AC5" s="190"/>
      <c r="AD5" s="190"/>
      <c r="AE5" s="190"/>
      <c r="AF5" s="190"/>
      <c r="AG5" s="190"/>
      <c r="AH5" s="190"/>
      <c r="AI5" s="190"/>
      <c r="AJ5" s="190"/>
      <c r="AR5" s="19"/>
      <c r="BE5" s="186" t="s">
        <v>15</v>
      </c>
      <c r="BS5" s="16" t="s">
        <v>6</v>
      </c>
    </row>
    <row r="6" spans="1:74" ht="36.950000000000003" customHeight="1">
      <c r="B6" s="19"/>
      <c r="D6" s="25" t="s">
        <v>16</v>
      </c>
      <c r="K6" s="191" t="s">
        <v>17</v>
      </c>
      <c r="L6" s="190"/>
      <c r="M6" s="190"/>
      <c r="N6" s="190"/>
      <c r="O6" s="190"/>
      <c r="P6" s="190"/>
      <c r="Q6" s="190"/>
      <c r="R6" s="190"/>
      <c r="S6" s="190"/>
      <c r="T6" s="190"/>
      <c r="U6" s="190"/>
      <c r="V6" s="190"/>
      <c r="W6" s="190"/>
      <c r="X6" s="190"/>
      <c r="Y6" s="190"/>
      <c r="Z6" s="190"/>
      <c r="AA6" s="190"/>
      <c r="AB6" s="190"/>
      <c r="AC6" s="190"/>
      <c r="AD6" s="190"/>
      <c r="AE6" s="190"/>
      <c r="AF6" s="190"/>
      <c r="AG6" s="190"/>
      <c r="AH6" s="190"/>
      <c r="AI6" s="190"/>
      <c r="AJ6" s="190"/>
      <c r="AR6" s="19"/>
      <c r="BE6" s="187"/>
      <c r="BS6" s="16" t="s">
        <v>6</v>
      </c>
    </row>
    <row r="7" spans="1:74" ht="12" customHeight="1">
      <c r="B7" s="19"/>
      <c r="D7" s="26" t="s">
        <v>18</v>
      </c>
      <c r="K7" s="24" t="s">
        <v>1</v>
      </c>
      <c r="AK7" s="26" t="s">
        <v>19</v>
      </c>
      <c r="AN7" s="24" t="s">
        <v>1</v>
      </c>
      <c r="AR7" s="19"/>
      <c r="BE7" s="187"/>
      <c r="BS7" s="16" t="s">
        <v>6</v>
      </c>
    </row>
    <row r="8" spans="1:74" ht="12" customHeight="1">
      <c r="B8" s="19"/>
      <c r="D8" s="26" t="s">
        <v>20</v>
      </c>
      <c r="K8" s="24" t="s">
        <v>21</v>
      </c>
      <c r="AK8" s="26" t="s">
        <v>22</v>
      </c>
      <c r="AN8" s="27" t="s">
        <v>23</v>
      </c>
      <c r="AR8" s="19"/>
      <c r="BE8" s="187"/>
      <c r="BS8" s="16" t="s">
        <v>6</v>
      </c>
    </row>
    <row r="9" spans="1:74" ht="14.45" customHeight="1">
      <c r="B9" s="19"/>
      <c r="AR9" s="19"/>
      <c r="BE9" s="187"/>
      <c r="BS9" s="16" t="s">
        <v>6</v>
      </c>
    </row>
    <row r="10" spans="1:74" ht="12" customHeight="1">
      <c r="B10" s="19"/>
      <c r="D10" s="26" t="s">
        <v>24</v>
      </c>
      <c r="AK10" s="26" t="s">
        <v>25</v>
      </c>
      <c r="AN10" s="24" t="s">
        <v>26</v>
      </c>
      <c r="AR10" s="19"/>
      <c r="BE10" s="187"/>
      <c r="BS10" s="16" t="s">
        <v>6</v>
      </c>
    </row>
    <row r="11" spans="1:74" ht="18.399999999999999" customHeight="1">
      <c r="B11" s="19"/>
      <c r="E11" s="24" t="s">
        <v>27</v>
      </c>
      <c r="AK11" s="26" t="s">
        <v>28</v>
      </c>
      <c r="AN11" s="24" t="s">
        <v>29</v>
      </c>
      <c r="AR11" s="19"/>
      <c r="BE11" s="187"/>
      <c r="BS11" s="16" t="s">
        <v>6</v>
      </c>
    </row>
    <row r="12" spans="1:74" ht="6.95" customHeight="1">
      <c r="B12" s="19"/>
      <c r="AR12" s="19"/>
      <c r="BE12" s="187"/>
      <c r="BS12" s="16" t="s">
        <v>6</v>
      </c>
    </row>
    <row r="13" spans="1:74" ht="12" customHeight="1">
      <c r="B13" s="19"/>
      <c r="D13" s="26" t="s">
        <v>30</v>
      </c>
      <c r="AK13" s="26" t="s">
        <v>25</v>
      </c>
      <c r="AN13" s="28" t="s">
        <v>31</v>
      </c>
      <c r="AR13" s="19"/>
      <c r="BE13" s="187"/>
      <c r="BS13" s="16" t="s">
        <v>6</v>
      </c>
    </row>
    <row r="14" spans="1:74" ht="12.75">
      <c r="B14" s="19"/>
      <c r="E14" s="192" t="s">
        <v>31</v>
      </c>
      <c r="F14" s="193"/>
      <c r="G14" s="193"/>
      <c r="H14" s="193"/>
      <c r="I14" s="193"/>
      <c r="J14" s="193"/>
      <c r="K14" s="193"/>
      <c r="L14" s="193"/>
      <c r="M14" s="193"/>
      <c r="N14" s="193"/>
      <c r="O14" s="193"/>
      <c r="P14" s="193"/>
      <c r="Q14" s="193"/>
      <c r="R14" s="193"/>
      <c r="S14" s="193"/>
      <c r="T14" s="193"/>
      <c r="U14" s="193"/>
      <c r="V14" s="193"/>
      <c r="W14" s="193"/>
      <c r="X14" s="193"/>
      <c r="Y14" s="193"/>
      <c r="Z14" s="193"/>
      <c r="AA14" s="193"/>
      <c r="AB14" s="193"/>
      <c r="AC14" s="193"/>
      <c r="AD14" s="193"/>
      <c r="AE14" s="193"/>
      <c r="AF14" s="193"/>
      <c r="AG14" s="193"/>
      <c r="AH14" s="193"/>
      <c r="AI14" s="193"/>
      <c r="AJ14" s="193"/>
      <c r="AK14" s="26" t="s">
        <v>28</v>
      </c>
      <c r="AN14" s="28" t="s">
        <v>31</v>
      </c>
      <c r="AR14" s="19"/>
      <c r="BE14" s="187"/>
      <c r="BS14" s="16" t="s">
        <v>6</v>
      </c>
    </row>
    <row r="15" spans="1:74" ht="6.95" customHeight="1">
      <c r="B15" s="19"/>
      <c r="AR15" s="19"/>
      <c r="BE15" s="187"/>
      <c r="BS15" s="16" t="s">
        <v>4</v>
      </c>
    </row>
    <row r="16" spans="1:74" ht="12" customHeight="1">
      <c r="B16" s="19"/>
      <c r="D16" s="26" t="s">
        <v>32</v>
      </c>
      <c r="AK16" s="26" t="s">
        <v>25</v>
      </c>
      <c r="AN16" s="24" t="s">
        <v>33</v>
      </c>
      <c r="AR16" s="19"/>
      <c r="BE16" s="187"/>
      <c r="BS16" s="16" t="s">
        <v>4</v>
      </c>
    </row>
    <row r="17" spans="2:71" ht="18.399999999999999" customHeight="1">
      <c r="B17" s="19"/>
      <c r="E17" s="24" t="s">
        <v>34</v>
      </c>
      <c r="AK17" s="26" t="s">
        <v>28</v>
      </c>
      <c r="AN17" s="24" t="s">
        <v>35</v>
      </c>
      <c r="AR17" s="19"/>
      <c r="BE17" s="187"/>
      <c r="BS17" s="16" t="s">
        <v>36</v>
      </c>
    </row>
    <row r="18" spans="2:71" ht="6.95" customHeight="1">
      <c r="B18" s="19"/>
      <c r="AR18" s="19"/>
      <c r="BE18" s="187"/>
      <c r="BS18" s="16" t="s">
        <v>6</v>
      </c>
    </row>
    <row r="19" spans="2:71" ht="12" customHeight="1">
      <c r="B19" s="19"/>
      <c r="D19" s="26" t="s">
        <v>37</v>
      </c>
      <c r="AK19" s="26" t="s">
        <v>25</v>
      </c>
      <c r="AN19" s="24" t="s">
        <v>1</v>
      </c>
      <c r="AR19" s="19"/>
      <c r="BE19" s="187"/>
      <c r="BS19" s="16" t="s">
        <v>6</v>
      </c>
    </row>
    <row r="20" spans="2:71" ht="18.399999999999999" customHeight="1">
      <c r="B20" s="19"/>
      <c r="E20" s="24" t="s">
        <v>38</v>
      </c>
      <c r="AK20" s="26" t="s">
        <v>28</v>
      </c>
      <c r="AN20" s="24" t="s">
        <v>1</v>
      </c>
      <c r="AR20" s="19"/>
      <c r="BE20" s="187"/>
      <c r="BS20" s="16" t="s">
        <v>36</v>
      </c>
    </row>
    <row r="21" spans="2:71" ht="6.95" customHeight="1">
      <c r="B21" s="19"/>
      <c r="AR21" s="19"/>
      <c r="BE21" s="187"/>
    </row>
    <row r="22" spans="2:71" ht="12" customHeight="1">
      <c r="B22" s="19"/>
      <c r="D22" s="26" t="s">
        <v>39</v>
      </c>
      <c r="AR22" s="19"/>
      <c r="BE22" s="187"/>
    </row>
    <row r="23" spans="2:71" ht="16.5" customHeight="1">
      <c r="B23" s="19"/>
      <c r="E23" s="194" t="s">
        <v>1</v>
      </c>
      <c r="F23" s="194"/>
      <c r="G23" s="194"/>
      <c r="H23" s="194"/>
      <c r="I23" s="194"/>
      <c r="J23" s="194"/>
      <c r="K23" s="194"/>
      <c r="L23" s="194"/>
      <c r="M23" s="194"/>
      <c r="N23" s="194"/>
      <c r="O23" s="194"/>
      <c r="P23" s="194"/>
      <c r="Q23" s="194"/>
      <c r="R23" s="194"/>
      <c r="S23" s="194"/>
      <c r="T23" s="194"/>
      <c r="U23" s="194"/>
      <c r="V23" s="194"/>
      <c r="W23" s="194"/>
      <c r="X23" s="194"/>
      <c r="Y23" s="194"/>
      <c r="Z23" s="194"/>
      <c r="AA23" s="194"/>
      <c r="AB23" s="194"/>
      <c r="AC23" s="194"/>
      <c r="AD23" s="194"/>
      <c r="AE23" s="194"/>
      <c r="AF23" s="194"/>
      <c r="AG23" s="194"/>
      <c r="AH23" s="194"/>
      <c r="AI23" s="194"/>
      <c r="AJ23" s="194"/>
      <c r="AK23" s="194"/>
      <c r="AL23" s="194"/>
      <c r="AM23" s="194"/>
      <c r="AN23" s="194"/>
      <c r="AR23" s="19"/>
      <c r="BE23" s="187"/>
    </row>
    <row r="24" spans="2:71" ht="6.95" customHeight="1">
      <c r="B24" s="19"/>
      <c r="AR24" s="19"/>
      <c r="BE24" s="187"/>
    </row>
    <row r="25" spans="2:71" ht="6.95" customHeight="1">
      <c r="B25" s="19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R25" s="19"/>
      <c r="BE25" s="187"/>
    </row>
    <row r="26" spans="2:71" s="1" customFormat="1" ht="25.9" customHeight="1">
      <c r="B26" s="31"/>
      <c r="D26" s="32" t="s">
        <v>40</v>
      </c>
      <c r="E26" s="33"/>
      <c r="F26" s="33"/>
      <c r="G26" s="33"/>
      <c r="H26" s="33"/>
      <c r="I26" s="33"/>
      <c r="J26" s="33"/>
      <c r="K26" s="33"/>
      <c r="L26" s="33"/>
      <c r="M26" s="33"/>
      <c r="N26" s="33"/>
      <c r="O26" s="33"/>
      <c r="P26" s="33"/>
      <c r="Q26" s="33"/>
      <c r="R26" s="3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  <c r="AF26" s="33"/>
      <c r="AG26" s="33"/>
      <c r="AH26" s="33"/>
      <c r="AI26" s="33"/>
      <c r="AJ26" s="33"/>
      <c r="AK26" s="195">
        <f>ROUND(AG94,2)</f>
        <v>0</v>
      </c>
      <c r="AL26" s="196"/>
      <c r="AM26" s="196"/>
      <c r="AN26" s="196"/>
      <c r="AO26" s="196"/>
      <c r="AR26" s="31"/>
      <c r="BE26" s="187"/>
    </row>
    <row r="27" spans="2:71" s="1" customFormat="1" ht="6.95" customHeight="1">
      <c r="B27" s="31"/>
      <c r="AR27" s="31"/>
      <c r="BE27" s="187"/>
    </row>
    <row r="28" spans="2:71" s="1" customFormat="1" ht="12.75">
      <c r="B28" s="31"/>
      <c r="L28" s="197" t="s">
        <v>41</v>
      </c>
      <c r="M28" s="197"/>
      <c r="N28" s="197"/>
      <c r="O28" s="197"/>
      <c r="P28" s="197"/>
      <c r="W28" s="197" t="s">
        <v>42</v>
      </c>
      <c r="X28" s="197"/>
      <c r="Y28" s="197"/>
      <c r="Z28" s="197"/>
      <c r="AA28" s="197"/>
      <c r="AB28" s="197"/>
      <c r="AC28" s="197"/>
      <c r="AD28" s="197"/>
      <c r="AE28" s="197"/>
      <c r="AK28" s="197" t="s">
        <v>43</v>
      </c>
      <c r="AL28" s="197"/>
      <c r="AM28" s="197"/>
      <c r="AN28" s="197"/>
      <c r="AO28" s="197"/>
      <c r="AR28" s="31"/>
      <c r="BE28" s="187"/>
    </row>
    <row r="29" spans="2:71" s="2" customFormat="1" ht="14.45" customHeight="1">
      <c r="B29" s="35"/>
      <c r="D29" s="26" t="s">
        <v>44</v>
      </c>
      <c r="F29" s="26" t="s">
        <v>45</v>
      </c>
      <c r="L29" s="200">
        <v>0.21</v>
      </c>
      <c r="M29" s="199"/>
      <c r="N29" s="199"/>
      <c r="O29" s="199"/>
      <c r="P29" s="199"/>
      <c r="W29" s="198">
        <f>ROUND(AZ94, 2)</f>
        <v>0</v>
      </c>
      <c r="X29" s="199"/>
      <c r="Y29" s="199"/>
      <c r="Z29" s="199"/>
      <c r="AA29" s="199"/>
      <c r="AB29" s="199"/>
      <c r="AC29" s="199"/>
      <c r="AD29" s="199"/>
      <c r="AE29" s="199"/>
      <c r="AK29" s="198">
        <f>ROUND(AV94, 2)</f>
        <v>0</v>
      </c>
      <c r="AL29" s="199"/>
      <c r="AM29" s="199"/>
      <c r="AN29" s="199"/>
      <c r="AO29" s="199"/>
      <c r="AR29" s="35"/>
      <c r="BE29" s="188"/>
    </row>
    <row r="30" spans="2:71" s="2" customFormat="1" ht="14.45" customHeight="1">
      <c r="B30" s="35"/>
      <c r="F30" s="26" t="s">
        <v>46</v>
      </c>
      <c r="L30" s="200">
        <v>0.12</v>
      </c>
      <c r="M30" s="199"/>
      <c r="N30" s="199"/>
      <c r="O30" s="199"/>
      <c r="P30" s="199"/>
      <c r="W30" s="198">
        <f>ROUND(BA94, 2)</f>
        <v>0</v>
      </c>
      <c r="X30" s="199"/>
      <c r="Y30" s="199"/>
      <c r="Z30" s="199"/>
      <c r="AA30" s="199"/>
      <c r="AB30" s="199"/>
      <c r="AC30" s="199"/>
      <c r="AD30" s="199"/>
      <c r="AE30" s="199"/>
      <c r="AK30" s="198">
        <f>ROUND(AW94, 2)</f>
        <v>0</v>
      </c>
      <c r="AL30" s="199"/>
      <c r="AM30" s="199"/>
      <c r="AN30" s="199"/>
      <c r="AO30" s="199"/>
      <c r="AR30" s="35"/>
      <c r="BE30" s="188"/>
    </row>
    <row r="31" spans="2:71" s="2" customFormat="1" ht="14.45" hidden="1" customHeight="1">
      <c r="B31" s="35"/>
      <c r="F31" s="26" t="s">
        <v>47</v>
      </c>
      <c r="L31" s="200">
        <v>0.21</v>
      </c>
      <c r="M31" s="199"/>
      <c r="N31" s="199"/>
      <c r="O31" s="199"/>
      <c r="P31" s="199"/>
      <c r="W31" s="198">
        <f>ROUND(BB94, 2)</f>
        <v>0</v>
      </c>
      <c r="X31" s="199"/>
      <c r="Y31" s="199"/>
      <c r="Z31" s="199"/>
      <c r="AA31" s="199"/>
      <c r="AB31" s="199"/>
      <c r="AC31" s="199"/>
      <c r="AD31" s="199"/>
      <c r="AE31" s="199"/>
      <c r="AK31" s="198">
        <v>0</v>
      </c>
      <c r="AL31" s="199"/>
      <c r="AM31" s="199"/>
      <c r="AN31" s="199"/>
      <c r="AO31" s="199"/>
      <c r="AR31" s="35"/>
      <c r="BE31" s="188"/>
    </row>
    <row r="32" spans="2:71" s="2" customFormat="1" ht="14.45" hidden="1" customHeight="1">
      <c r="B32" s="35"/>
      <c r="F32" s="26" t="s">
        <v>48</v>
      </c>
      <c r="L32" s="200">
        <v>0.12</v>
      </c>
      <c r="M32" s="199"/>
      <c r="N32" s="199"/>
      <c r="O32" s="199"/>
      <c r="P32" s="199"/>
      <c r="W32" s="198">
        <f>ROUND(BC94, 2)</f>
        <v>0</v>
      </c>
      <c r="X32" s="199"/>
      <c r="Y32" s="199"/>
      <c r="Z32" s="199"/>
      <c r="AA32" s="199"/>
      <c r="AB32" s="199"/>
      <c r="AC32" s="199"/>
      <c r="AD32" s="199"/>
      <c r="AE32" s="199"/>
      <c r="AK32" s="198">
        <v>0</v>
      </c>
      <c r="AL32" s="199"/>
      <c r="AM32" s="199"/>
      <c r="AN32" s="199"/>
      <c r="AO32" s="199"/>
      <c r="AR32" s="35"/>
      <c r="BE32" s="188"/>
    </row>
    <row r="33" spans="2:57" s="2" customFormat="1" ht="14.45" hidden="1" customHeight="1">
      <c r="B33" s="35"/>
      <c r="F33" s="26" t="s">
        <v>49</v>
      </c>
      <c r="L33" s="200">
        <v>0</v>
      </c>
      <c r="M33" s="199"/>
      <c r="N33" s="199"/>
      <c r="O33" s="199"/>
      <c r="P33" s="199"/>
      <c r="W33" s="198">
        <f>ROUND(BD94, 2)</f>
        <v>0</v>
      </c>
      <c r="X33" s="199"/>
      <c r="Y33" s="199"/>
      <c r="Z33" s="199"/>
      <c r="AA33" s="199"/>
      <c r="AB33" s="199"/>
      <c r="AC33" s="199"/>
      <c r="AD33" s="199"/>
      <c r="AE33" s="199"/>
      <c r="AK33" s="198">
        <v>0</v>
      </c>
      <c r="AL33" s="199"/>
      <c r="AM33" s="199"/>
      <c r="AN33" s="199"/>
      <c r="AO33" s="199"/>
      <c r="AR33" s="35"/>
      <c r="BE33" s="188"/>
    </row>
    <row r="34" spans="2:57" s="1" customFormat="1" ht="6.95" customHeight="1">
      <c r="B34" s="31"/>
      <c r="AR34" s="31"/>
      <c r="BE34" s="187"/>
    </row>
    <row r="35" spans="2:57" s="1" customFormat="1" ht="25.9" customHeight="1">
      <c r="B35" s="31"/>
      <c r="C35" s="36"/>
      <c r="D35" s="37" t="s">
        <v>50</v>
      </c>
      <c r="E35" s="38"/>
      <c r="F35" s="38"/>
      <c r="G35" s="38"/>
      <c r="H35" s="38"/>
      <c r="I35" s="38"/>
      <c r="J35" s="38"/>
      <c r="K35" s="38"/>
      <c r="L35" s="38"/>
      <c r="M35" s="38"/>
      <c r="N35" s="38"/>
      <c r="O35" s="38"/>
      <c r="P35" s="38"/>
      <c r="Q35" s="38"/>
      <c r="R35" s="38"/>
      <c r="S35" s="38"/>
      <c r="T35" s="39" t="s">
        <v>51</v>
      </c>
      <c r="U35" s="38"/>
      <c r="V35" s="38"/>
      <c r="W35" s="38"/>
      <c r="X35" s="201" t="s">
        <v>52</v>
      </c>
      <c r="Y35" s="202"/>
      <c r="Z35" s="202"/>
      <c r="AA35" s="202"/>
      <c r="AB35" s="202"/>
      <c r="AC35" s="38"/>
      <c r="AD35" s="38"/>
      <c r="AE35" s="38"/>
      <c r="AF35" s="38"/>
      <c r="AG35" s="38"/>
      <c r="AH35" s="38"/>
      <c r="AI35" s="38"/>
      <c r="AJ35" s="38"/>
      <c r="AK35" s="203">
        <f>SUM(AK26:AK33)</f>
        <v>0</v>
      </c>
      <c r="AL35" s="202"/>
      <c r="AM35" s="202"/>
      <c r="AN35" s="202"/>
      <c r="AO35" s="204"/>
      <c r="AP35" s="36"/>
      <c r="AQ35" s="36"/>
      <c r="AR35" s="31"/>
    </row>
    <row r="36" spans="2:57" s="1" customFormat="1" ht="6.95" customHeight="1">
      <c r="B36" s="31"/>
      <c r="AR36" s="31"/>
    </row>
    <row r="37" spans="2:57" s="1" customFormat="1" ht="14.45" customHeight="1">
      <c r="B37" s="31"/>
      <c r="AR37" s="31"/>
    </row>
    <row r="38" spans="2:57" ht="14.45" customHeight="1">
      <c r="B38" s="19"/>
      <c r="AR38" s="19"/>
    </row>
    <row r="39" spans="2:57" ht="14.45" customHeight="1">
      <c r="B39" s="19"/>
      <c r="AR39" s="19"/>
    </row>
    <row r="40" spans="2:57" ht="14.45" customHeight="1">
      <c r="B40" s="19"/>
      <c r="AR40" s="19"/>
    </row>
    <row r="41" spans="2:57" ht="14.45" customHeight="1">
      <c r="B41" s="19"/>
      <c r="AR41" s="19"/>
    </row>
    <row r="42" spans="2:57" ht="14.45" customHeight="1">
      <c r="B42" s="19"/>
      <c r="AR42" s="19"/>
    </row>
    <row r="43" spans="2:57" ht="14.45" customHeight="1">
      <c r="B43" s="19"/>
      <c r="AR43" s="19"/>
    </row>
    <row r="44" spans="2:57" ht="14.45" customHeight="1">
      <c r="B44" s="19"/>
      <c r="AR44" s="19"/>
    </row>
    <row r="45" spans="2:57" ht="14.45" customHeight="1">
      <c r="B45" s="19"/>
      <c r="AR45" s="19"/>
    </row>
    <row r="46" spans="2:57" ht="14.45" customHeight="1">
      <c r="B46" s="19"/>
      <c r="AR46" s="19"/>
    </row>
    <row r="47" spans="2:57" ht="14.45" customHeight="1">
      <c r="B47" s="19"/>
      <c r="AR47" s="19"/>
    </row>
    <row r="48" spans="2:57" ht="14.45" customHeight="1">
      <c r="B48" s="19"/>
      <c r="AR48" s="19"/>
    </row>
    <row r="49" spans="2:44" s="1" customFormat="1" ht="14.45" customHeight="1">
      <c r="B49" s="31"/>
      <c r="D49" s="40" t="s">
        <v>53</v>
      </c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0" t="s">
        <v>54</v>
      </c>
      <c r="AI49" s="41"/>
      <c r="AJ49" s="41"/>
      <c r="AK49" s="41"/>
      <c r="AL49" s="41"/>
      <c r="AM49" s="41"/>
      <c r="AN49" s="41"/>
      <c r="AO49" s="41"/>
      <c r="AR49" s="31"/>
    </row>
    <row r="50" spans="2:44" ht="11.25">
      <c r="B50" s="19"/>
      <c r="AR50" s="19"/>
    </row>
    <row r="51" spans="2:44" ht="11.25">
      <c r="B51" s="19"/>
      <c r="AR51" s="19"/>
    </row>
    <row r="52" spans="2:44" ht="11.25">
      <c r="B52" s="19"/>
      <c r="AR52" s="19"/>
    </row>
    <row r="53" spans="2:44" ht="11.25">
      <c r="B53" s="19"/>
      <c r="AR53" s="19"/>
    </row>
    <row r="54" spans="2:44" ht="11.25">
      <c r="B54" s="19"/>
      <c r="AR54" s="19"/>
    </row>
    <row r="55" spans="2:44" ht="11.25">
      <c r="B55" s="19"/>
      <c r="AR55" s="19"/>
    </row>
    <row r="56" spans="2:44" ht="11.25">
      <c r="B56" s="19"/>
      <c r="AR56" s="19"/>
    </row>
    <row r="57" spans="2:44" ht="11.25">
      <c r="B57" s="19"/>
      <c r="AR57" s="19"/>
    </row>
    <row r="58" spans="2:44" ht="11.25">
      <c r="B58" s="19"/>
      <c r="AR58" s="19"/>
    </row>
    <row r="59" spans="2:44" ht="11.25">
      <c r="B59" s="19"/>
      <c r="AR59" s="19"/>
    </row>
    <row r="60" spans="2:44" s="1" customFormat="1" ht="12.75">
      <c r="B60" s="31"/>
      <c r="D60" s="42" t="s">
        <v>55</v>
      </c>
      <c r="E60" s="33"/>
      <c r="F60" s="33"/>
      <c r="G60" s="33"/>
      <c r="H60" s="33"/>
      <c r="I60" s="33"/>
      <c r="J60" s="33"/>
      <c r="K60" s="33"/>
      <c r="L60" s="33"/>
      <c r="M60" s="33"/>
      <c r="N60" s="33"/>
      <c r="O60" s="33"/>
      <c r="P60" s="33"/>
      <c r="Q60" s="33"/>
      <c r="R60" s="33"/>
      <c r="S60" s="33"/>
      <c r="T60" s="33"/>
      <c r="U60" s="33"/>
      <c r="V60" s="42" t="s">
        <v>56</v>
      </c>
      <c r="W60" s="33"/>
      <c r="X60" s="33"/>
      <c r="Y60" s="33"/>
      <c r="Z60" s="33"/>
      <c r="AA60" s="33"/>
      <c r="AB60" s="33"/>
      <c r="AC60" s="33"/>
      <c r="AD60" s="33"/>
      <c r="AE60" s="33"/>
      <c r="AF60" s="33"/>
      <c r="AG60" s="33"/>
      <c r="AH60" s="42" t="s">
        <v>55</v>
      </c>
      <c r="AI60" s="33"/>
      <c r="AJ60" s="33"/>
      <c r="AK60" s="33"/>
      <c r="AL60" s="33"/>
      <c r="AM60" s="42" t="s">
        <v>56</v>
      </c>
      <c r="AN60" s="33"/>
      <c r="AO60" s="33"/>
      <c r="AR60" s="31"/>
    </row>
    <row r="61" spans="2:44" ht="11.25">
      <c r="B61" s="19"/>
      <c r="AR61" s="19"/>
    </row>
    <row r="62" spans="2:44" ht="11.25">
      <c r="B62" s="19"/>
      <c r="AR62" s="19"/>
    </row>
    <row r="63" spans="2:44" ht="11.25">
      <c r="B63" s="19"/>
      <c r="AR63" s="19"/>
    </row>
    <row r="64" spans="2:44" s="1" customFormat="1" ht="12.75">
      <c r="B64" s="31"/>
      <c r="D64" s="40" t="s">
        <v>57</v>
      </c>
      <c r="E64" s="41"/>
      <c r="F64" s="41"/>
      <c r="G64" s="41"/>
      <c r="H64" s="41"/>
      <c r="I64" s="41"/>
      <c r="J64" s="41"/>
      <c r="K64" s="41"/>
      <c r="L64" s="41"/>
      <c r="M64" s="41"/>
      <c r="N64" s="41"/>
      <c r="O64" s="41"/>
      <c r="P64" s="41"/>
      <c r="Q64" s="41"/>
      <c r="R64" s="41"/>
      <c r="S64" s="41"/>
      <c r="T64" s="41"/>
      <c r="U64" s="41"/>
      <c r="V64" s="41"/>
      <c r="W64" s="41"/>
      <c r="X64" s="41"/>
      <c r="Y64" s="41"/>
      <c r="Z64" s="41"/>
      <c r="AA64" s="41"/>
      <c r="AB64" s="41"/>
      <c r="AC64" s="41"/>
      <c r="AD64" s="41"/>
      <c r="AE64" s="41"/>
      <c r="AF64" s="41"/>
      <c r="AG64" s="41"/>
      <c r="AH64" s="40" t="s">
        <v>58</v>
      </c>
      <c r="AI64" s="41"/>
      <c r="AJ64" s="41"/>
      <c r="AK64" s="41"/>
      <c r="AL64" s="41"/>
      <c r="AM64" s="41"/>
      <c r="AN64" s="41"/>
      <c r="AO64" s="41"/>
      <c r="AR64" s="31"/>
    </row>
    <row r="65" spans="2:44" ht="11.25">
      <c r="B65" s="19"/>
      <c r="AR65" s="19"/>
    </row>
    <row r="66" spans="2:44" ht="11.25">
      <c r="B66" s="19"/>
      <c r="AR66" s="19"/>
    </row>
    <row r="67" spans="2:44" ht="11.25">
      <c r="B67" s="19"/>
      <c r="AR67" s="19"/>
    </row>
    <row r="68" spans="2:44" ht="11.25">
      <c r="B68" s="19"/>
      <c r="AR68" s="19"/>
    </row>
    <row r="69" spans="2:44" ht="11.25">
      <c r="B69" s="19"/>
      <c r="AR69" s="19"/>
    </row>
    <row r="70" spans="2:44" ht="11.25">
      <c r="B70" s="19"/>
      <c r="AR70" s="19"/>
    </row>
    <row r="71" spans="2:44" ht="11.25">
      <c r="B71" s="19"/>
      <c r="AR71" s="19"/>
    </row>
    <row r="72" spans="2:44" ht="11.25">
      <c r="B72" s="19"/>
      <c r="AR72" s="19"/>
    </row>
    <row r="73" spans="2:44" ht="11.25">
      <c r="B73" s="19"/>
      <c r="AR73" s="19"/>
    </row>
    <row r="74" spans="2:44" ht="11.25">
      <c r="B74" s="19"/>
      <c r="AR74" s="19"/>
    </row>
    <row r="75" spans="2:44" s="1" customFormat="1" ht="12.75">
      <c r="B75" s="31"/>
      <c r="D75" s="42" t="s">
        <v>55</v>
      </c>
      <c r="E75" s="33"/>
      <c r="F75" s="33"/>
      <c r="G75" s="33"/>
      <c r="H75" s="33"/>
      <c r="I75" s="33"/>
      <c r="J75" s="33"/>
      <c r="K75" s="33"/>
      <c r="L75" s="33"/>
      <c r="M75" s="33"/>
      <c r="N75" s="33"/>
      <c r="O75" s="33"/>
      <c r="P75" s="33"/>
      <c r="Q75" s="33"/>
      <c r="R75" s="33"/>
      <c r="S75" s="33"/>
      <c r="T75" s="33"/>
      <c r="U75" s="33"/>
      <c r="V75" s="42" t="s">
        <v>56</v>
      </c>
      <c r="W75" s="33"/>
      <c r="X75" s="33"/>
      <c r="Y75" s="33"/>
      <c r="Z75" s="33"/>
      <c r="AA75" s="33"/>
      <c r="AB75" s="33"/>
      <c r="AC75" s="33"/>
      <c r="AD75" s="33"/>
      <c r="AE75" s="33"/>
      <c r="AF75" s="33"/>
      <c r="AG75" s="33"/>
      <c r="AH75" s="42" t="s">
        <v>55</v>
      </c>
      <c r="AI75" s="33"/>
      <c r="AJ75" s="33"/>
      <c r="AK75" s="33"/>
      <c r="AL75" s="33"/>
      <c r="AM75" s="42" t="s">
        <v>56</v>
      </c>
      <c r="AN75" s="33"/>
      <c r="AO75" s="33"/>
      <c r="AR75" s="31"/>
    </row>
    <row r="76" spans="2:44" s="1" customFormat="1" ht="11.25">
      <c r="B76" s="31"/>
      <c r="AR76" s="31"/>
    </row>
    <row r="77" spans="2:44" s="1" customFormat="1" ht="6.95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44"/>
      <c r="M77" s="44"/>
      <c r="N77" s="44"/>
      <c r="O77" s="44"/>
      <c r="P77" s="44"/>
      <c r="Q77" s="44"/>
      <c r="R77" s="44"/>
      <c r="S77" s="44"/>
      <c r="T77" s="44"/>
      <c r="U77" s="44"/>
      <c r="V77" s="44"/>
      <c r="W77" s="44"/>
      <c r="X77" s="44"/>
      <c r="Y77" s="44"/>
      <c r="Z77" s="44"/>
      <c r="AA77" s="44"/>
      <c r="AB77" s="44"/>
      <c r="AC77" s="44"/>
      <c r="AD77" s="44"/>
      <c r="AE77" s="44"/>
      <c r="AF77" s="44"/>
      <c r="AG77" s="44"/>
      <c r="AH77" s="44"/>
      <c r="AI77" s="44"/>
      <c r="AJ77" s="44"/>
      <c r="AK77" s="44"/>
      <c r="AL77" s="44"/>
      <c r="AM77" s="44"/>
      <c r="AN77" s="44"/>
      <c r="AO77" s="44"/>
      <c r="AP77" s="44"/>
      <c r="AQ77" s="44"/>
      <c r="AR77" s="31"/>
    </row>
    <row r="81" spans="1:91" s="1" customFormat="1" ht="6.95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  <c r="V81" s="46"/>
      <c r="W81" s="46"/>
      <c r="X81" s="46"/>
      <c r="Y81" s="46"/>
      <c r="Z81" s="46"/>
      <c r="AA81" s="46"/>
      <c r="AB81" s="46"/>
      <c r="AC81" s="46"/>
      <c r="AD81" s="46"/>
      <c r="AE81" s="46"/>
      <c r="AF81" s="46"/>
      <c r="AG81" s="46"/>
      <c r="AH81" s="46"/>
      <c r="AI81" s="46"/>
      <c r="AJ81" s="46"/>
      <c r="AK81" s="46"/>
      <c r="AL81" s="46"/>
      <c r="AM81" s="46"/>
      <c r="AN81" s="46"/>
      <c r="AO81" s="46"/>
      <c r="AP81" s="46"/>
      <c r="AQ81" s="46"/>
      <c r="AR81" s="31"/>
    </row>
    <row r="82" spans="1:91" s="1" customFormat="1" ht="24.95" customHeight="1">
      <c r="B82" s="31"/>
      <c r="C82" s="20" t="s">
        <v>59</v>
      </c>
      <c r="AR82" s="31"/>
    </row>
    <row r="83" spans="1:91" s="1" customFormat="1" ht="6.95" customHeight="1">
      <c r="B83" s="31"/>
      <c r="AR83" s="31"/>
    </row>
    <row r="84" spans="1:91" s="3" customFormat="1" ht="12" customHeight="1">
      <c r="B84" s="47"/>
      <c r="C84" s="26" t="s">
        <v>13</v>
      </c>
      <c r="L84" s="3" t="str">
        <f>K5</f>
        <v>852</v>
      </c>
      <c r="AR84" s="47"/>
    </row>
    <row r="85" spans="1:91" s="4" customFormat="1" ht="36.950000000000003" customHeight="1">
      <c r="B85" s="48"/>
      <c r="C85" s="49" t="s">
        <v>16</v>
      </c>
      <c r="L85" s="205" t="str">
        <f>K6</f>
        <v>Pardubice, Svítkov ul. Popkovická - IV. etapa kanalizace</v>
      </c>
      <c r="M85" s="206"/>
      <c r="N85" s="206"/>
      <c r="O85" s="206"/>
      <c r="P85" s="206"/>
      <c r="Q85" s="206"/>
      <c r="R85" s="206"/>
      <c r="S85" s="206"/>
      <c r="T85" s="206"/>
      <c r="U85" s="206"/>
      <c r="V85" s="206"/>
      <c r="W85" s="206"/>
      <c r="X85" s="206"/>
      <c r="Y85" s="206"/>
      <c r="Z85" s="206"/>
      <c r="AA85" s="206"/>
      <c r="AB85" s="206"/>
      <c r="AC85" s="206"/>
      <c r="AD85" s="206"/>
      <c r="AE85" s="206"/>
      <c r="AF85" s="206"/>
      <c r="AG85" s="206"/>
      <c r="AH85" s="206"/>
      <c r="AI85" s="206"/>
      <c r="AJ85" s="206"/>
      <c r="AR85" s="48"/>
    </row>
    <row r="86" spans="1:91" s="1" customFormat="1" ht="6.95" customHeight="1">
      <c r="B86" s="31"/>
      <c r="AR86" s="31"/>
    </row>
    <row r="87" spans="1:91" s="1" customFormat="1" ht="12" customHeight="1">
      <c r="B87" s="31"/>
      <c r="C87" s="26" t="s">
        <v>20</v>
      </c>
      <c r="L87" s="50" t="str">
        <f>IF(K8="","",K8)</f>
        <v>Pardubice</v>
      </c>
      <c r="AI87" s="26" t="s">
        <v>22</v>
      </c>
      <c r="AM87" s="207" t="str">
        <f>IF(AN8= "","",AN8)</f>
        <v>10. 4. 2024</v>
      </c>
      <c r="AN87" s="207"/>
      <c r="AR87" s="31"/>
    </row>
    <row r="88" spans="1:91" s="1" customFormat="1" ht="6.95" customHeight="1">
      <c r="B88" s="31"/>
      <c r="AR88" s="31"/>
    </row>
    <row r="89" spans="1:91" s="1" customFormat="1" ht="15.2" customHeight="1">
      <c r="B89" s="31"/>
      <c r="C89" s="26" t="s">
        <v>24</v>
      </c>
      <c r="L89" s="3" t="str">
        <f>IF(E11= "","",E11)</f>
        <v>Vodovody a kanalizace Pardubice, a.s.</v>
      </c>
      <c r="AI89" s="26" t="s">
        <v>32</v>
      </c>
      <c r="AM89" s="208" t="str">
        <f>IF(E17="","",E17)</f>
        <v>VK PROJEKT, spol. s r.o.</v>
      </c>
      <c r="AN89" s="209"/>
      <c r="AO89" s="209"/>
      <c r="AP89" s="209"/>
      <c r="AR89" s="31"/>
      <c r="AS89" s="210" t="s">
        <v>60</v>
      </c>
      <c r="AT89" s="211"/>
      <c r="AU89" s="52"/>
      <c r="AV89" s="52"/>
      <c r="AW89" s="52"/>
      <c r="AX89" s="52"/>
      <c r="AY89" s="52"/>
      <c r="AZ89" s="52"/>
      <c r="BA89" s="52"/>
      <c r="BB89" s="52"/>
      <c r="BC89" s="52"/>
      <c r="BD89" s="53"/>
    </row>
    <row r="90" spans="1:91" s="1" customFormat="1" ht="15.2" customHeight="1">
      <c r="B90" s="31"/>
      <c r="C90" s="26" t="s">
        <v>30</v>
      </c>
      <c r="L90" s="3" t="str">
        <f>IF(E14= "Vyplň údaj","",E14)</f>
        <v/>
      </c>
      <c r="AI90" s="26" t="s">
        <v>37</v>
      </c>
      <c r="AM90" s="208" t="str">
        <f>IF(E20="","",E20)</f>
        <v>Ladislav Konvalina</v>
      </c>
      <c r="AN90" s="209"/>
      <c r="AO90" s="209"/>
      <c r="AP90" s="209"/>
      <c r="AR90" s="31"/>
      <c r="AS90" s="212"/>
      <c r="AT90" s="213"/>
      <c r="BD90" s="55"/>
    </row>
    <row r="91" spans="1:91" s="1" customFormat="1" ht="10.9" customHeight="1">
      <c r="B91" s="31"/>
      <c r="AR91" s="31"/>
      <c r="AS91" s="212"/>
      <c r="AT91" s="213"/>
      <c r="BD91" s="55"/>
    </row>
    <row r="92" spans="1:91" s="1" customFormat="1" ht="29.25" customHeight="1">
      <c r="B92" s="31"/>
      <c r="C92" s="214" t="s">
        <v>61</v>
      </c>
      <c r="D92" s="215"/>
      <c r="E92" s="215"/>
      <c r="F92" s="215"/>
      <c r="G92" s="215"/>
      <c r="H92" s="56"/>
      <c r="I92" s="216" t="s">
        <v>62</v>
      </c>
      <c r="J92" s="215"/>
      <c r="K92" s="215"/>
      <c r="L92" s="215"/>
      <c r="M92" s="215"/>
      <c r="N92" s="215"/>
      <c r="O92" s="215"/>
      <c r="P92" s="215"/>
      <c r="Q92" s="215"/>
      <c r="R92" s="215"/>
      <c r="S92" s="215"/>
      <c r="T92" s="215"/>
      <c r="U92" s="215"/>
      <c r="V92" s="215"/>
      <c r="W92" s="215"/>
      <c r="X92" s="215"/>
      <c r="Y92" s="215"/>
      <c r="Z92" s="215"/>
      <c r="AA92" s="215"/>
      <c r="AB92" s="215"/>
      <c r="AC92" s="215"/>
      <c r="AD92" s="215"/>
      <c r="AE92" s="215"/>
      <c r="AF92" s="215"/>
      <c r="AG92" s="217" t="s">
        <v>63</v>
      </c>
      <c r="AH92" s="215"/>
      <c r="AI92" s="215"/>
      <c r="AJ92" s="215"/>
      <c r="AK92" s="215"/>
      <c r="AL92" s="215"/>
      <c r="AM92" s="215"/>
      <c r="AN92" s="216" t="s">
        <v>64</v>
      </c>
      <c r="AO92" s="215"/>
      <c r="AP92" s="218"/>
      <c r="AQ92" s="57" t="s">
        <v>65</v>
      </c>
      <c r="AR92" s="31"/>
      <c r="AS92" s="58" t="s">
        <v>66</v>
      </c>
      <c r="AT92" s="59" t="s">
        <v>67</v>
      </c>
      <c r="AU92" s="59" t="s">
        <v>68</v>
      </c>
      <c r="AV92" s="59" t="s">
        <v>69</v>
      </c>
      <c r="AW92" s="59" t="s">
        <v>70</v>
      </c>
      <c r="AX92" s="59" t="s">
        <v>71</v>
      </c>
      <c r="AY92" s="59" t="s">
        <v>72</v>
      </c>
      <c r="AZ92" s="59" t="s">
        <v>73</v>
      </c>
      <c r="BA92" s="59" t="s">
        <v>74</v>
      </c>
      <c r="BB92" s="59" t="s">
        <v>75</v>
      </c>
      <c r="BC92" s="59" t="s">
        <v>76</v>
      </c>
      <c r="BD92" s="60" t="s">
        <v>77</v>
      </c>
    </row>
    <row r="93" spans="1:91" s="1" customFormat="1" ht="10.9" customHeight="1">
      <c r="B93" s="31"/>
      <c r="AR93" s="31"/>
      <c r="AS93" s="61"/>
      <c r="AT93" s="52"/>
      <c r="AU93" s="52"/>
      <c r="AV93" s="52"/>
      <c r="AW93" s="52"/>
      <c r="AX93" s="52"/>
      <c r="AY93" s="52"/>
      <c r="AZ93" s="52"/>
      <c r="BA93" s="52"/>
      <c r="BB93" s="52"/>
      <c r="BC93" s="52"/>
      <c r="BD93" s="53"/>
    </row>
    <row r="94" spans="1:91" s="5" customFormat="1" ht="32.450000000000003" customHeight="1">
      <c r="B94" s="62"/>
      <c r="C94" s="63" t="s">
        <v>78</v>
      </c>
      <c r="D94" s="64"/>
      <c r="E94" s="64"/>
      <c r="F94" s="64"/>
      <c r="G94" s="64"/>
      <c r="H94" s="64"/>
      <c r="I94" s="64"/>
      <c r="J94" s="64"/>
      <c r="K94" s="64"/>
      <c r="L94" s="64"/>
      <c r="M94" s="64"/>
      <c r="N94" s="64"/>
      <c r="O94" s="64"/>
      <c r="P94" s="64"/>
      <c r="Q94" s="64"/>
      <c r="R94" s="64"/>
      <c r="S94" s="64"/>
      <c r="T94" s="64"/>
      <c r="U94" s="64"/>
      <c r="V94" s="64"/>
      <c r="W94" s="64"/>
      <c r="X94" s="64"/>
      <c r="Y94" s="64"/>
      <c r="Z94" s="64"/>
      <c r="AA94" s="64"/>
      <c r="AB94" s="64"/>
      <c r="AC94" s="64"/>
      <c r="AD94" s="64"/>
      <c r="AE94" s="64"/>
      <c r="AF94" s="64"/>
      <c r="AG94" s="222">
        <f>ROUND(SUM(AG95:AG96),2)</f>
        <v>0</v>
      </c>
      <c r="AH94" s="222"/>
      <c r="AI94" s="222"/>
      <c r="AJ94" s="222"/>
      <c r="AK94" s="222"/>
      <c r="AL94" s="222"/>
      <c r="AM94" s="222"/>
      <c r="AN94" s="223">
        <f>SUM(AG94,AT94)</f>
        <v>0</v>
      </c>
      <c r="AO94" s="223"/>
      <c r="AP94" s="223"/>
      <c r="AQ94" s="66" t="s">
        <v>1</v>
      </c>
      <c r="AR94" s="62"/>
      <c r="AS94" s="67">
        <f>ROUND(SUM(AS95:AS96),2)</f>
        <v>0</v>
      </c>
      <c r="AT94" s="68">
        <f>ROUND(SUM(AV94:AW94),2)</f>
        <v>0</v>
      </c>
      <c r="AU94" s="69">
        <f>ROUND(SUM(AU95:AU96),5)</f>
        <v>0</v>
      </c>
      <c r="AV94" s="68">
        <f>ROUND(AZ94*L29,2)</f>
        <v>0</v>
      </c>
      <c r="AW94" s="68">
        <f>ROUND(BA94*L30,2)</f>
        <v>0</v>
      </c>
      <c r="AX94" s="68">
        <f>ROUND(BB94*L29,2)</f>
        <v>0</v>
      </c>
      <c r="AY94" s="68">
        <f>ROUND(BC94*L30,2)</f>
        <v>0</v>
      </c>
      <c r="AZ94" s="68">
        <f>ROUND(SUM(AZ95:AZ96),2)</f>
        <v>0</v>
      </c>
      <c r="BA94" s="68">
        <f>ROUND(SUM(BA95:BA96),2)</f>
        <v>0</v>
      </c>
      <c r="BB94" s="68">
        <f>ROUND(SUM(BB95:BB96),2)</f>
        <v>0</v>
      </c>
      <c r="BC94" s="68">
        <f>ROUND(SUM(BC95:BC96),2)</f>
        <v>0</v>
      </c>
      <c r="BD94" s="70">
        <f>ROUND(SUM(BD95:BD96),2)</f>
        <v>0</v>
      </c>
      <c r="BS94" s="71" t="s">
        <v>79</v>
      </c>
      <c r="BT94" s="71" t="s">
        <v>80</v>
      </c>
      <c r="BU94" s="72" t="s">
        <v>81</v>
      </c>
      <c r="BV94" s="71" t="s">
        <v>82</v>
      </c>
      <c r="BW94" s="71" t="s">
        <v>5</v>
      </c>
      <c r="BX94" s="71" t="s">
        <v>83</v>
      </c>
      <c r="CL94" s="71" t="s">
        <v>1</v>
      </c>
    </row>
    <row r="95" spans="1:91" s="6" customFormat="1" ht="16.5" customHeight="1">
      <c r="A95" s="73" t="s">
        <v>84</v>
      </c>
      <c r="B95" s="74"/>
      <c r="C95" s="75"/>
      <c r="D95" s="221" t="s">
        <v>85</v>
      </c>
      <c r="E95" s="221"/>
      <c r="F95" s="221"/>
      <c r="G95" s="221"/>
      <c r="H95" s="221"/>
      <c r="I95" s="76"/>
      <c r="J95" s="221" t="s">
        <v>86</v>
      </c>
      <c r="K95" s="221"/>
      <c r="L95" s="221"/>
      <c r="M95" s="221"/>
      <c r="N95" s="221"/>
      <c r="O95" s="221"/>
      <c r="P95" s="221"/>
      <c r="Q95" s="221"/>
      <c r="R95" s="221"/>
      <c r="S95" s="221"/>
      <c r="T95" s="221"/>
      <c r="U95" s="221"/>
      <c r="V95" s="221"/>
      <c r="W95" s="221"/>
      <c r="X95" s="221"/>
      <c r="Y95" s="221"/>
      <c r="Z95" s="221"/>
      <c r="AA95" s="221"/>
      <c r="AB95" s="221"/>
      <c r="AC95" s="221"/>
      <c r="AD95" s="221"/>
      <c r="AE95" s="221"/>
      <c r="AF95" s="221"/>
      <c r="AG95" s="219">
        <f>'852-01 - IO 01 - Kanalizace'!J30</f>
        <v>0</v>
      </c>
      <c r="AH95" s="220"/>
      <c r="AI95" s="220"/>
      <c r="AJ95" s="220"/>
      <c r="AK95" s="220"/>
      <c r="AL95" s="220"/>
      <c r="AM95" s="220"/>
      <c r="AN95" s="219">
        <f>SUM(AG95,AT95)</f>
        <v>0</v>
      </c>
      <c r="AO95" s="220"/>
      <c r="AP95" s="220"/>
      <c r="AQ95" s="77" t="s">
        <v>87</v>
      </c>
      <c r="AR95" s="74"/>
      <c r="AS95" s="78">
        <v>0</v>
      </c>
      <c r="AT95" s="79">
        <f>ROUND(SUM(AV95:AW95),2)</f>
        <v>0</v>
      </c>
      <c r="AU95" s="80">
        <f>'852-01 - IO 01 - Kanalizace'!P126</f>
        <v>0</v>
      </c>
      <c r="AV95" s="79">
        <f>'852-01 - IO 01 - Kanalizace'!J33</f>
        <v>0</v>
      </c>
      <c r="AW95" s="79">
        <f>'852-01 - IO 01 - Kanalizace'!J34</f>
        <v>0</v>
      </c>
      <c r="AX95" s="79">
        <f>'852-01 - IO 01 - Kanalizace'!J35</f>
        <v>0</v>
      </c>
      <c r="AY95" s="79">
        <f>'852-01 - IO 01 - Kanalizace'!J36</f>
        <v>0</v>
      </c>
      <c r="AZ95" s="79">
        <f>'852-01 - IO 01 - Kanalizace'!F33</f>
        <v>0</v>
      </c>
      <c r="BA95" s="79">
        <f>'852-01 - IO 01 - Kanalizace'!F34</f>
        <v>0</v>
      </c>
      <c r="BB95" s="79">
        <f>'852-01 - IO 01 - Kanalizace'!F35</f>
        <v>0</v>
      </c>
      <c r="BC95" s="79">
        <f>'852-01 - IO 01 - Kanalizace'!F36</f>
        <v>0</v>
      </c>
      <c r="BD95" s="81">
        <f>'852-01 - IO 01 - Kanalizace'!F37</f>
        <v>0</v>
      </c>
      <c r="BT95" s="82" t="s">
        <v>88</v>
      </c>
      <c r="BV95" s="82" t="s">
        <v>82</v>
      </c>
      <c r="BW95" s="82" t="s">
        <v>89</v>
      </c>
      <c r="BX95" s="82" t="s">
        <v>5</v>
      </c>
      <c r="CL95" s="82" t="s">
        <v>1</v>
      </c>
      <c r="CM95" s="82" t="s">
        <v>90</v>
      </c>
    </row>
    <row r="96" spans="1:91" s="6" customFormat="1" ht="16.5" customHeight="1">
      <c r="A96" s="73" t="s">
        <v>84</v>
      </c>
      <c r="B96" s="74"/>
      <c r="C96" s="75"/>
      <c r="D96" s="221" t="s">
        <v>91</v>
      </c>
      <c r="E96" s="221"/>
      <c r="F96" s="221"/>
      <c r="G96" s="221"/>
      <c r="H96" s="221"/>
      <c r="I96" s="76"/>
      <c r="J96" s="221" t="s">
        <v>92</v>
      </c>
      <c r="K96" s="221"/>
      <c r="L96" s="221"/>
      <c r="M96" s="221"/>
      <c r="N96" s="221"/>
      <c r="O96" s="221"/>
      <c r="P96" s="221"/>
      <c r="Q96" s="221"/>
      <c r="R96" s="221"/>
      <c r="S96" s="221"/>
      <c r="T96" s="221"/>
      <c r="U96" s="221"/>
      <c r="V96" s="221"/>
      <c r="W96" s="221"/>
      <c r="X96" s="221"/>
      <c r="Y96" s="221"/>
      <c r="Z96" s="221"/>
      <c r="AA96" s="221"/>
      <c r="AB96" s="221"/>
      <c r="AC96" s="221"/>
      <c r="AD96" s="221"/>
      <c r="AE96" s="221"/>
      <c r="AF96" s="221"/>
      <c r="AG96" s="219">
        <f>'852-10 - VON 01 - Vedlejš...'!J30</f>
        <v>0</v>
      </c>
      <c r="AH96" s="220"/>
      <c r="AI96" s="220"/>
      <c r="AJ96" s="220"/>
      <c r="AK96" s="220"/>
      <c r="AL96" s="220"/>
      <c r="AM96" s="220"/>
      <c r="AN96" s="219">
        <f>SUM(AG96,AT96)</f>
        <v>0</v>
      </c>
      <c r="AO96" s="220"/>
      <c r="AP96" s="220"/>
      <c r="AQ96" s="77" t="s">
        <v>93</v>
      </c>
      <c r="AR96" s="74"/>
      <c r="AS96" s="83">
        <v>0</v>
      </c>
      <c r="AT96" s="84">
        <f>ROUND(SUM(AV96:AW96),2)</f>
        <v>0</v>
      </c>
      <c r="AU96" s="85">
        <f>'852-10 - VON 01 - Vedlejš...'!P121</f>
        <v>0</v>
      </c>
      <c r="AV96" s="84">
        <f>'852-10 - VON 01 - Vedlejš...'!J33</f>
        <v>0</v>
      </c>
      <c r="AW96" s="84">
        <f>'852-10 - VON 01 - Vedlejš...'!J34</f>
        <v>0</v>
      </c>
      <c r="AX96" s="84">
        <f>'852-10 - VON 01 - Vedlejš...'!J35</f>
        <v>0</v>
      </c>
      <c r="AY96" s="84">
        <f>'852-10 - VON 01 - Vedlejš...'!J36</f>
        <v>0</v>
      </c>
      <c r="AZ96" s="84">
        <f>'852-10 - VON 01 - Vedlejš...'!F33</f>
        <v>0</v>
      </c>
      <c r="BA96" s="84">
        <f>'852-10 - VON 01 - Vedlejš...'!F34</f>
        <v>0</v>
      </c>
      <c r="BB96" s="84">
        <f>'852-10 - VON 01 - Vedlejš...'!F35</f>
        <v>0</v>
      </c>
      <c r="BC96" s="84">
        <f>'852-10 - VON 01 - Vedlejš...'!F36</f>
        <v>0</v>
      </c>
      <c r="BD96" s="86">
        <f>'852-10 - VON 01 - Vedlejš...'!F37</f>
        <v>0</v>
      </c>
      <c r="BT96" s="82" t="s">
        <v>88</v>
      </c>
      <c r="BV96" s="82" t="s">
        <v>82</v>
      </c>
      <c r="BW96" s="82" t="s">
        <v>94</v>
      </c>
      <c r="BX96" s="82" t="s">
        <v>5</v>
      </c>
      <c r="CL96" s="82" t="s">
        <v>1</v>
      </c>
      <c r="CM96" s="82" t="s">
        <v>90</v>
      </c>
    </row>
    <row r="97" spans="2:44" s="1" customFormat="1" ht="30" customHeight="1">
      <c r="B97" s="31"/>
      <c r="AR97" s="31"/>
    </row>
    <row r="98" spans="2:44" s="1" customFormat="1" ht="6.95" customHeight="1">
      <c r="B98" s="43"/>
      <c r="C98" s="44"/>
      <c r="D98" s="44"/>
      <c r="E98" s="44"/>
      <c r="F98" s="44"/>
      <c r="G98" s="44"/>
      <c r="H98" s="44"/>
      <c r="I98" s="44"/>
      <c r="J98" s="44"/>
      <c r="K98" s="44"/>
      <c r="L98" s="44"/>
      <c r="M98" s="44"/>
      <c r="N98" s="44"/>
      <c r="O98" s="44"/>
      <c r="P98" s="44"/>
      <c r="Q98" s="44"/>
      <c r="R98" s="44"/>
      <c r="S98" s="44"/>
      <c r="T98" s="44"/>
      <c r="U98" s="44"/>
      <c r="V98" s="44"/>
      <c r="W98" s="44"/>
      <c r="X98" s="44"/>
      <c r="Y98" s="44"/>
      <c r="Z98" s="44"/>
      <c r="AA98" s="44"/>
      <c r="AB98" s="44"/>
      <c r="AC98" s="44"/>
      <c r="AD98" s="44"/>
      <c r="AE98" s="44"/>
      <c r="AF98" s="44"/>
      <c r="AG98" s="44"/>
      <c r="AH98" s="44"/>
      <c r="AI98" s="44"/>
      <c r="AJ98" s="44"/>
      <c r="AK98" s="44"/>
      <c r="AL98" s="44"/>
      <c r="AM98" s="44"/>
      <c r="AN98" s="44"/>
      <c r="AO98" s="44"/>
      <c r="AP98" s="44"/>
      <c r="AQ98" s="44"/>
      <c r="AR98" s="31"/>
    </row>
  </sheetData>
  <sheetProtection algorithmName="SHA-512" hashValue="GPBtgeSVz2vppu4g22WIwoyvbFvmYTACnEmxNPzti1aWxgRob+5nCDajQcDWLx1q5sc11z04jzKpn0Y6rUwo1g==" saltValue="Y6hCYpogiBwYK4ecQhEQS6paR9/UBfXc406QzP11rwxat1NQ41I9jvKikB4o341RvXBZ4r2Ep7r2fFWF1BsjHA==" spinCount="100000" sheet="1" objects="1" scenarios="1" formatColumns="0" formatRows="0"/>
  <mergeCells count="46">
    <mergeCell ref="AR2:BE2"/>
    <mergeCell ref="AN96:AP96"/>
    <mergeCell ref="AG96:AM96"/>
    <mergeCell ref="D96:H96"/>
    <mergeCell ref="J96:AF96"/>
    <mergeCell ref="AG94:AM94"/>
    <mergeCell ref="AN94:AP94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L85:AJ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95" location="'852-01 - IO 01 - Kanalizace'!C2" display="/" xr:uid="{00000000-0004-0000-0000-000000000000}"/>
    <hyperlink ref="A96" location="'852-10 - VON 01 - Vedlejš...'!C2" display="/" xr:uid="{00000000-0004-0000-0000-000001000000}"/>
  </hyperlinks>
  <pageMargins left="0.39374999999999999" right="0.39374999999999999" top="0.39374999999999999" bottom="0.39374999999999999" header="0" footer="0"/>
  <pageSetup paperSize="9" scale="75" fitToHeight="100" orientation="portrait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980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190"/>
      <c r="M2" s="190"/>
      <c r="N2" s="190"/>
      <c r="O2" s="190"/>
      <c r="P2" s="190"/>
      <c r="Q2" s="190"/>
      <c r="R2" s="190"/>
      <c r="S2" s="190"/>
      <c r="T2" s="190"/>
      <c r="U2" s="190"/>
      <c r="V2" s="190"/>
      <c r="AT2" s="16" t="s">
        <v>89</v>
      </c>
    </row>
    <row r="3" spans="2:46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90</v>
      </c>
    </row>
    <row r="4" spans="2:46" ht="24.95" customHeight="1">
      <c r="B4" s="19"/>
      <c r="D4" s="20" t="s">
        <v>95</v>
      </c>
      <c r="L4" s="19"/>
      <c r="M4" s="87" t="s">
        <v>10</v>
      </c>
      <c r="AT4" s="16" t="s">
        <v>4</v>
      </c>
    </row>
    <row r="5" spans="2:46" ht="6.95" customHeight="1">
      <c r="B5" s="19"/>
      <c r="L5" s="19"/>
    </row>
    <row r="6" spans="2:46" ht="12" customHeight="1">
      <c r="B6" s="19"/>
      <c r="D6" s="26" t="s">
        <v>16</v>
      </c>
      <c r="L6" s="19"/>
    </row>
    <row r="7" spans="2:46" ht="16.5" customHeight="1">
      <c r="B7" s="19"/>
      <c r="E7" s="224" t="str">
        <f>'Rekapitulace stavby'!K6</f>
        <v>Pardubice, Svítkov ul. Popkovická - IV. etapa kanalizace</v>
      </c>
      <c r="F7" s="225"/>
      <c r="G7" s="225"/>
      <c r="H7" s="225"/>
      <c r="L7" s="19"/>
    </row>
    <row r="8" spans="2:46" s="1" customFormat="1" ht="12" customHeight="1">
      <c r="B8" s="31"/>
      <c r="D8" s="26" t="s">
        <v>96</v>
      </c>
      <c r="L8" s="31"/>
    </row>
    <row r="9" spans="2:46" s="1" customFormat="1" ht="16.5" customHeight="1">
      <c r="B9" s="31"/>
      <c r="E9" s="205" t="s">
        <v>97</v>
      </c>
      <c r="F9" s="226"/>
      <c r="G9" s="226"/>
      <c r="H9" s="226"/>
      <c r="L9" s="31"/>
    </row>
    <row r="10" spans="2:46" s="1" customFormat="1" ht="11.25">
      <c r="B10" s="31"/>
      <c r="L10" s="31"/>
    </row>
    <row r="11" spans="2:46" s="1" customFormat="1" ht="12" customHeight="1">
      <c r="B11" s="31"/>
      <c r="D11" s="26" t="s">
        <v>18</v>
      </c>
      <c r="F11" s="24" t="s">
        <v>1</v>
      </c>
      <c r="I11" s="26" t="s">
        <v>19</v>
      </c>
      <c r="J11" s="24" t="s">
        <v>1</v>
      </c>
      <c r="L11" s="31"/>
    </row>
    <row r="12" spans="2:46" s="1" customFormat="1" ht="12" customHeight="1">
      <c r="B12" s="31"/>
      <c r="D12" s="26" t="s">
        <v>20</v>
      </c>
      <c r="F12" s="24" t="s">
        <v>21</v>
      </c>
      <c r="I12" s="26" t="s">
        <v>22</v>
      </c>
      <c r="J12" s="51" t="str">
        <f>'Rekapitulace stavby'!AN8</f>
        <v>10. 4. 2024</v>
      </c>
      <c r="L12" s="31"/>
    </row>
    <row r="13" spans="2:46" s="1" customFormat="1" ht="10.9" customHeight="1">
      <c r="B13" s="31"/>
      <c r="L13" s="31"/>
    </row>
    <row r="14" spans="2:46" s="1" customFormat="1" ht="12" customHeight="1">
      <c r="B14" s="31"/>
      <c r="D14" s="26" t="s">
        <v>24</v>
      </c>
      <c r="I14" s="26" t="s">
        <v>25</v>
      </c>
      <c r="J14" s="24" t="s">
        <v>26</v>
      </c>
      <c r="L14" s="31"/>
    </row>
    <row r="15" spans="2:46" s="1" customFormat="1" ht="18" customHeight="1">
      <c r="B15" s="31"/>
      <c r="E15" s="24" t="s">
        <v>27</v>
      </c>
      <c r="I15" s="26" t="s">
        <v>28</v>
      </c>
      <c r="J15" s="24" t="s">
        <v>29</v>
      </c>
      <c r="L15" s="31"/>
    </row>
    <row r="16" spans="2:46" s="1" customFormat="1" ht="6.95" customHeight="1">
      <c r="B16" s="31"/>
      <c r="L16" s="31"/>
    </row>
    <row r="17" spans="2:12" s="1" customFormat="1" ht="12" customHeight="1">
      <c r="B17" s="31"/>
      <c r="D17" s="26" t="s">
        <v>30</v>
      </c>
      <c r="I17" s="26" t="s">
        <v>25</v>
      </c>
      <c r="J17" s="27" t="str">
        <f>'Rekapitulace stavby'!AN13</f>
        <v>Vyplň údaj</v>
      </c>
      <c r="L17" s="31"/>
    </row>
    <row r="18" spans="2:12" s="1" customFormat="1" ht="18" customHeight="1">
      <c r="B18" s="31"/>
      <c r="E18" s="227" t="str">
        <f>'Rekapitulace stavby'!E14</f>
        <v>Vyplň údaj</v>
      </c>
      <c r="F18" s="189"/>
      <c r="G18" s="189"/>
      <c r="H18" s="189"/>
      <c r="I18" s="26" t="s">
        <v>28</v>
      </c>
      <c r="J18" s="27" t="str">
        <f>'Rekapitulace stavby'!AN14</f>
        <v>Vyplň údaj</v>
      </c>
      <c r="L18" s="31"/>
    </row>
    <row r="19" spans="2:12" s="1" customFormat="1" ht="6.95" customHeight="1">
      <c r="B19" s="31"/>
      <c r="L19" s="31"/>
    </row>
    <row r="20" spans="2:12" s="1" customFormat="1" ht="12" customHeight="1">
      <c r="B20" s="31"/>
      <c r="D20" s="26" t="s">
        <v>32</v>
      </c>
      <c r="I20" s="26" t="s">
        <v>25</v>
      </c>
      <c r="J20" s="24" t="s">
        <v>33</v>
      </c>
      <c r="L20" s="31"/>
    </row>
    <row r="21" spans="2:12" s="1" customFormat="1" ht="18" customHeight="1">
      <c r="B21" s="31"/>
      <c r="E21" s="24" t="s">
        <v>34</v>
      </c>
      <c r="I21" s="26" t="s">
        <v>28</v>
      </c>
      <c r="J21" s="24" t="s">
        <v>35</v>
      </c>
      <c r="L21" s="31"/>
    </row>
    <row r="22" spans="2:12" s="1" customFormat="1" ht="6.95" customHeight="1">
      <c r="B22" s="31"/>
      <c r="L22" s="31"/>
    </row>
    <row r="23" spans="2:12" s="1" customFormat="1" ht="12" customHeight="1">
      <c r="B23" s="31"/>
      <c r="D23" s="26" t="s">
        <v>37</v>
      </c>
      <c r="I23" s="26" t="s">
        <v>25</v>
      </c>
      <c r="J23" s="24" t="s">
        <v>1</v>
      </c>
      <c r="L23" s="31"/>
    </row>
    <row r="24" spans="2:12" s="1" customFormat="1" ht="18" customHeight="1">
      <c r="B24" s="31"/>
      <c r="E24" s="24" t="s">
        <v>38</v>
      </c>
      <c r="I24" s="26" t="s">
        <v>28</v>
      </c>
      <c r="J24" s="24" t="s">
        <v>1</v>
      </c>
      <c r="L24" s="31"/>
    </row>
    <row r="25" spans="2:12" s="1" customFormat="1" ht="6.95" customHeight="1">
      <c r="B25" s="31"/>
      <c r="L25" s="31"/>
    </row>
    <row r="26" spans="2:12" s="1" customFormat="1" ht="12" customHeight="1">
      <c r="B26" s="31"/>
      <c r="D26" s="26" t="s">
        <v>39</v>
      </c>
      <c r="L26" s="31"/>
    </row>
    <row r="27" spans="2:12" s="7" customFormat="1" ht="16.5" customHeight="1">
      <c r="B27" s="88"/>
      <c r="E27" s="194" t="s">
        <v>1</v>
      </c>
      <c r="F27" s="194"/>
      <c r="G27" s="194"/>
      <c r="H27" s="194"/>
      <c r="L27" s="88"/>
    </row>
    <row r="28" spans="2:12" s="1" customFormat="1" ht="6.95" customHeight="1">
      <c r="B28" s="31"/>
      <c r="L28" s="31"/>
    </row>
    <row r="29" spans="2:12" s="1" customFormat="1" ht="6.95" customHeight="1">
      <c r="B29" s="31"/>
      <c r="D29" s="52"/>
      <c r="E29" s="52"/>
      <c r="F29" s="52"/>
      <c r="G29" s="52"/>
      <c r="H29" s="52"/>
      <c r="I29" s="52"/>
      <c r="J29" s="52"/>
      <c r="K29" s="52"/>
      <c r="L29" s="31"/>
    </row>
    <row r="30" spans="2:12" s="1" customFormat="1" ht="25.35" customHeight="1">
      <c r="B30" s="31"/>
      <c r="D30" s="89" t="s">
        <v>40</v>
      </c>
      <c r="J30" s="65">
        <f>ROUND(J126, 2)</f>
        <v>0</v>
      </c>
      <c r="L30" s="31"/>
    </row>
    <row r="31" spans="2:12" s="1" customFormat="1" ht="6.95" customHeight="1">
      <c r="B31" s="31"/>
      <c r="D31" s="52"/>
      <c r="E31" s="52"/>
      <c r="F31" s="52"/>
      <c r="G31" s="52"/>
      <c r="H31" s="52"/>
      <c r="I31" s="52"/>
      <c r="J31" s="52"/>
      <c r="K31" s="52"/>
      <c r="L31" s="31"/>
    </row>
    <row r="32" spans="2:12" s="1" customFormat="1" ht="14.45" customHeight="1">
      <c r="B32" s="31"/>
      <c r="F32" s="34" t="s">
        <v>42</v>
      </c>
      <c r="I32" s="34" t="s">
        <v>41</v>
      </c>
      <c r="J32" s="34" t="s">
        <v>43</v>
      </c>
      <c r="L32" s="31"/>
    </row>
    <row r="33" spans="2:12" s="1" customFormat="1" ht="14.45" customHeight="1">
      <c r="B33" s="31"/>
      <c r="D33" s="54" t="s">
        <v>44</v>
      </c>
      <c r="E33" s="26" t="s">
        <v>45</v>
      </c>
      <c r="F33" s="90">
        <f>ROUND((SUM(BE126:BE979)),  2)</f>
        <v>0</v>
      </c>
      <c r="I33" s="91">
        <v>0.21</v>
      </c>
      <c r="J33" s="90">
        <f>ROUND(((SUM(BE126:BE979))*I33),  2)</f>
        <v>0</v>
      </c>
      <c r="L33" s="31"/>
    </row>
    <row r="34" spans="2:12" s="1" customFormat="1" ht="14.45" customHeight="1">
      <c r="B34" s="31"/>
      <c r="E34" s="26" t="s">
        <v>46</v>
      </c>
      <c r="F34" s="90">
        <f>ROUND((SUM(BF126:BF979)),  2)</f>
        <v>0</v>
      </c>
      <c r="I34" s="91">
        <v>0.12</v>
      </c>
      <c r="J34" s="90">
        <f>ROUND(((SUM(BF126:BF979))*I34),  2)</f>
        <v>0</v>
      </c>
      <c r="L34" s="31"/>
    </row>
    <row r="35" spans="2:12" s="1" customFormat="1" ht="14.45" hidden="1" customHeight="1">
      <c r="B35" s="31"/>
      <c r="E35" s="26" t="s">
        <v>47</v>
      </c>
      <c r="F35" s="90">
        <f>ROUND((SUM(BG126:BG979)),  2)</f>
        <v>0</v>
      </c>
      <c r="I35" s="91">
        <v>0.21</v>
      </c>
      <c r="J35" s="90">
        <f>0</f>
        <v>0</v>
      </c>
      <c r="L35" s="31"/>
    </row>
    <row r="36" spans="2:12" s="1" customFormat="1" ht="14.45" hidden="1" customHeight="1">
      <c r="B36" s="31"/>
      <c r="E36" s="26" t="s">
        <v>48</v>
      </c>
      <c r="F36" s="90">
        <f>ROUND((SUM(BH126:BH979)),  2)</f>
        <v>0</v>
      </c>
      <c r="I36" s="91">
        <v>0.12</v>
      </c>
      <c r="J36" s="90">
        <f>0</f>
        <v>0</v>
      </c>
      <c r="L36" s="31"/>
    </row>
    <row r="37" spans="2:12" s="1" customFormat="1" ht="14.45" hidden="1" customHeight="1">
      <c r="B37" s="31"/>
      <c r="E37" s="26" t="s">
        <v>49</v>
      </c>
      <c r="F37" s="90">
        <f>ROUND((SUM(BI126:BI979)),  2)</f>
        <v>0</v>
      </c>
      <c r="I37" s="91">
        <v>0</v>
      </c>
      <c r="J37" s="90">
        <f>0</f>
        <v>0</v>
      </c>
      <c r="L37" s="31"/>
    </row>
    <row r="38" spans="2:12" s="1" customFormat="1" ht="6.95" customHeight="1">
      <c r="B38" s="31"/>
      <c r="L38" s="31"/>
    </row>
    <row r="39" spans="2:12" s="1" customFormat="1" ht="25.35" customHeight="1">
      <c r="B39" s="31"/>
      <c r="C39" s="92"/>
      <c r="D39" s="93" t="s">
        <v>50</v>
      </c>
      <c r="E39" s="56"/>
      <c r="F39" s="56"/>
      <c r="G39" s="94" t="s">
        <v>51</v>
      </c>
      <c r="H39" s="95" t="s">
        <v>52</v>
      </c>
      <c r="I39" s="56"/>
      <c r="J39" s="96">
        <f>SUM(J30:J37)</f>
        <v>0</v>
      </c>
      <c r="K39" s="97"/>
      <c r="L39" s="31"/>
    </row>
    <row r="40" spans="2:12" s="1" customFormat="1" ht="14.45" customHeight="1">
      <c r="B40" s="31"/>
      <c r="L40" s="31"/>
    </row>
    <row r="41" spans="2:12" ht="14.45" customHeight="1">
      <c r="B41" s="19"/>
      <c r="L41" s="19"/>
    </row>
    <row r="42" spans="2:12" ht="14.45" customHeight="1">
      <c r="B42" s="19"/>
      <c r="L42" s="19"/>
    </row>
    <row r="43" spans="2:12" ht="14.45" customHeight="1">
      <c r="B43" s="19"/>
      <c r="L43" s="19"/>
    </row>
    <row r="44" spans="2:12" ht="14.45" customHeight="1">
      <c r="B44" s="19"/>
      <c r="L44" s="19"/>
    </row>
    <row r="45" spans="2:12" ht="14.45" customHeight="1">
      <c r="B45" s="19"/>
      <c r="L45" s="19"/>
    </row>
    <row r="46" spans="2:12" ht="14.45" customHeight="1">
      <c r="B46" s="19"/>
      <c r="L46" s="19"/>
    </row>
    <row r="47" spans="2:12" ht="14.45" customHeight="1">
      <c r="B47" s="19"/>
      <c r="L47" s="19"/>
    </row>
    <row r="48" spans="2:12" ht="14.45" customHeight="1">
      <c r="B48" s="19"/>
      <c r="L48" s="19"/>
    </row>
    <row r="49" spans="2:12" ht="14.45" customHeight="1">
      <c r="B49" s="19"/>
      <c r="L49" s="19"/>
    </row>
    <row r="50" spans="2:12" s="1" customFormat="1" ht="14.45" customHeight="1">
      <c r="B50" s="31"/>
      <c r="D50" s="40" t="s">
        <v>53</v>
      </c>
      <c r="E50" s="41"/>
      <c r="F50" s="41"/>
      <c r="G50" s="40" t="s">
        <v>54</v>
      </c>
      <c r="H50" s="41"/>
      <c r="I50" s="41"/>
      <c r="J50" s="41"/>
      <c r="K50" s="41"/>
      <c r="L50" s="31"/>
    </row>
    <row r="51" spans="2:12" ht="11.25">
      <c r="B51" s="19"/>
      <c r="L51" s="19"/>
    </row>
    <row r="52" spans="2:12" ht="11.25">
      <c r="B52" s="19"/>
      <c r="L52" s="19"/>
    </row>
    <row r="53" spans="2:12" ht="11.25">
      <c r="B53" s="19"/>
      <c r="L53" s="19"/>
    </row>
    <row r="54" spans="2:12" ht="11.25">
      <c r="B54" s="19"/>
      <c r="L54" s="19"/>
    </row>
    <row r="55" spans="2:12" ht="11.25">
      <c r="B55" s="19"/>
      <c r="L55" s="19"/>
    </row>
    <row r="56" spans="2:12" ht="11.25">
      <c r="B56" s="19"/>
      <c r="L56" s="19"/>
    </row>
    <row r="57" spans="2:12" ht="11.25">
      <c r="B57" s="19"/>
      <c r="L57" s="19"/>
    </row>
    <row r="58" spans="2:12" ht="11.25">
      <c r="B58" s="19"/>
      <c r="L58" s="19"/>
    </row>
    <row r="59" spans="2:12" ht="11.25">
      <c r="B59" s="19"/>
      <c r="L59" s="19"/>
    </row>
    <row r="60" spans="2:12" ht="11.25">
      <c r="B60" s="19"/>
      <c r="L60" s="19"/>
    </row>
    <row r="61" spans="2:12" s="1" customFormat="1" ht="12.75">
      <c r="B61" s="31"/>
      <c r="D61" s="42" t="s">
        <v>55</v>
      </c>
      <c r="E61" s="33"/>
      <c r="F61" s="98" t="s">
        <v>56</v>
      </c>
      <c r="G61" s="42" t="s">
        <v>55</v>
      </c>
      <c r="H61" s="33"/>
      <c r="I61" s="33"/>
      <c r="J61" s="99" t="s">
        <v>56</v>
      </c>
      <c r="K61" s="33"/>
      <c r="L61" s="31"/>
    </row>
    <row r="62" spans="2:12" ht="11.25">
      <c r="B62" s="19"/>
      <c r="L62" s="19"/>
    </row>
    <row r="63" spans="2:12" ht="11.25">
      <c r="B63" s="19"/>
      <c r="L63" s="19"/>
    </row>
    <row r="64" spans="2:12" ht="11.25">
      <c r="B64" s="19"/>
      <c r="L64" s="19"/>
    </row>
    <row r="65" spans="2:12" s="1" customFormat="1" ht="12.75">
      <c r="B65" s="31"/>
      <c r="D65" s="40" t="s">
        <v>57</v>
      </c>
      <c r="E65" s="41"/>
      <c r="F65" s="41"/>
      <c r="G65" s="40" t="s">
        <v>58</v>
      </c>
      <c r="H65" s="41"/>
      <c r="I65" s="41"/>
      <c r="J65" s="41"/>
      <c r="K65" s="41"/>
      <c r="L65" s="31"/>
    </row>
    <row r="66" spans="2:12" ht="11.25">
      <c r="B66" s="19"/>
      <c r="L66" s="19"/>
    </row>
    <row r="67" spans="2:12" ht="11.25">
      <c r="B67" s="19"/>
      <c r="L67" s="19"/>
    </row>
    <row r="68" spans="2:12" ht="11.25">
      <c r="B68" s="19"/>
      <c r="L68" s="19"/>
    </row>
    <row r="69" spans="2:12" ht="11.25">
      <c r="B69" s="19"/>
      <c r="L69" s="19"/>
    </row>
    <row r="70" spans="2:12" ht="11.25">
      <c r="B70" s="19"/>
      <c r="L70" s="19"/>
    </row>
    <row r="71" spans="2:12" ht="11.25">
      <c r="B71" s="19"/>
      <c r="L71" s="19"/>
    </row>
    <row r="72" spans="2:12" ht="11.25">
      <c r="B72" s="19"/>
      <c r="L72" s="19"/>
    </row>
    <row r="73" spans="2:12" ht="11.25">
      <c r="B73" s="19"/>
      <c r="L73" s="19"/>
    </row>
    <row r="74" spans="2:12" ht="11.25">
      <c r="B74" s="19"/>
      <c r="L74" s="19"/>
    </row>
    <row r="75" spans="2:12" ht="11.25">
      <c r="B75" s="19"/>
      <c r="L75" s="19"/>
    </row>
    <row r="76" spans="2:12" s="1" customFormat="1" ht="12.75">
      <c r="B76" s="31"/>
      <c r="D76" s="42" t="s">
        <v>55</v>
      </c>
      <c r="E76" s="33"/>
      <c r="F76" s="98" t="s">
        <v>56</v>
      </c>
      <c r="G76" s="42" t="s">
        <v>55</v>
      </c>
      <c r="H76" s="33"/>
      <c r="I76" s="33"/>
      <c r="J76" s="99" t="s">
        <v>56</v>
      </c>
      <c r="K76" s="33"/>
      <c r="L76" s="31"/>
    </row>
    <row r="77" spans="2:12" s="1" customFormat="1" ht="14.45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31"/>
    </row>
    <row r="81" spans="2:47" s="1" customFormat="1" ht="6.95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31"/>
    </row>
    <row r="82" spans="2:47" s="1" customFormat="1" ht="24.95" customHeight="1">
      <c r="B82" s="31"/>
      <c r="C82" s="20" t="s">
        <v>98</v>
      </c>
      <c r="L82" s="31"/>
    </row>
    <row r="83" spans="2:47" s="1" customFormat="1" ht="6.95" customHeight="1">
      <c r="B83" s="31"/>
      <c r="L83" s="31"/>
    </row>
    <row r="84" spans="2:47" s="1" customFormat="1" ht="12" customHeight="1">
      <c r="B84" s="31"/>
      <c r="C84" s="26" t="s">
        <v>16</v>
      </c>
      <c r="L84" s="31"/>
    </row>
    <row r="85" spans="2:47" s="1" customFormat="1" ht="16.5" customHeight="1">
      <c r="B85" s="31"/>
      <c r="E85" s="224" t="str">
        <f>E7</f>
        <v>Pardubice, Svítkov ul. Popkovická - IV. etapa kanalizace</v>
      </c>
      <c r="F85" s="225"/>
      <c r="G85" s="225"/>
      <c r="H85" s="225"/>
      <c r="L85" s="31"/>
    </row>
    <row r="86" spans="2:47" s="1" customFormat="1" ht="12" customHeight="1">
      <c r="B86" s="31"/>
      <c r="C86" s="26" t="s">
        <v>96</v>
      </c>
      <c r="L86" s="31"/>
    </row>
    <row r="87" spans="2:47" s="1" customFormat="1" ht="16.5" customHeight="1">
      <c r="B87" s="31"/>
      <c r="E87" s="205" t="str">
        <f>E9</f>
        <v>852-01 - IO 01 - Kanalizace</v>
      </c>
      <c r="F87" s="226"/>
      <c r="G87" s="226"/>
      <c r="H87" s="226"/>
      <c r="L87" s="31"/>
    </row>
    <row r="88" spans="2:47" s="1" customFormat="1" ht="6.95" customHeight="1">
      <c r="B88" s="31"/>
      <c r="L88" s="31"/>
    </row>
    <row r="89" spans="2:47" s="1" customFormat="1" ht="12" customHeight="1">
      <c r="B89" s="31"/>
      <c r="C89" s="26" t="s">
        <v>20</v>
      </c>
      <c r="F89" s="24" t="str">
        <f>F12</f>
        <v>Pardubice</v>
      </c>
      <c r="I89" s="26" t="s">
        <v>22</v>
      </c>
      <c r="J89" s="51" t="str">
        <f>IF(J12="","",J12)</f>
        <v>10. 4. 2024</v>
      </c>
      <c r="L89" s="31"/>
    </row>
    <row r="90" spans="2:47" s="1" customFormat="1" ht="6.95" customHeight="1">
      <c r="B90" s="31"/>
      <c r="L90" s="31"/>
    </row>
    <row r="91" spans="2:47" s="1" customFormat="1" ht="25.7" customHeight="1">
      <c r="B91" s="31"/>
      <c r="C91" s="26" t="s">
        <v>24</v>
      </c>
      <c r="F91" s="24" t="str">
        <f>E15</f>
        <v>Vodovody a kanalizace Pardubice, a.s.</v>
      </c>
      <c r="I91" s="26" t="s">
        <v>32</v>
      </c>
      <c r="J91" s="29" t="str">
        <f>E21</f>
        <v>VK PROJEKT, spol. s r.o.</v>
      </c>
      <c r="L91" s="31"/>
    </row>
    <row r="92" spans="2:47" s="1" customFormat="1" ht="15.2" customHeight="1">
      <c r="B92" s="31"/>
      <c r="C92" s="26" t="s">
        <v>30</v>
      </c>
      <c r="F92" s="24" t="str">
        <f>IF(E18="","",E18)</f>
        <v>Vyplň údaj</v>
      </c>
      <c r="I92" s="26" t="s">
        <v>37</v>
      </c>
      <c r="J92" s="29" t="str">
        <f>E24</f>
        <v>Ladislav Konvalina</v>
      </c>
      <c r="L92" s="31"/>
    </row>
    <row r="93" spans="2:47" s="1" customFormat="1" ht="10.35" customHeight="1">
      <c r="B93" s="31"/>
      <c r="L93" s="31"/>
    </row>
    <row r="94" spans="2:47" s="1" customFormat="1" ht="29.25" customHeight="1">
      <c r="B94" s="31"/>
      <c r="C94" s="100" t="s">
        <v>99</v>
      </c>
      <c r="D94" s="92"/>
      <c r="E94" s="92"/>
      <c r="F94" s="92"/>
      <c r="G94" s="92"/>
      <c r="H94" s="92"/>
      <c r="I94" s="92"/>
      <c r="J94" s="101" t="s">
        <v>100</v>
      </c>
      <c r="K94" s="92"/>
      <c r="L94" s="31"/>
    </row>
    <row r="95" spans="2:47" s="1" customFormat="1" ht="10.35" customHeight="1">
      <c r="B95" s="31"/>
      <c r="L95" s="31"/>
    </row>
    <row r="96" spans="2:47" s="1" customFormat="1" ht="22.9" customHeight="1">
      <c r="B96" s="31"/>
      <c r="C96" s="102" t="s">
        <v>101</v>
      </c>
      <c r="J96" s="65">
        <f>J126</f>
        <v>0</v>
      </c>
      <c r="L96" s="31"/>
      <c r="AU96" s="16" t="s">
        <v>102</v>
      </c>
    </row>
    <row r="97" spans="2:12" s="8" customFormat="1" ht="24.95" customHeight="1">
      <c r="B97" s="103"/>
      <c r="D97" s="104" t="s">
        <v>103</v>
      </c>
      <c r="E97" s="105"/>
      <c r="F97" s="105"/>
      <c r="G97" s="105"/>
      <c r="H97" s="105"/>
      <c r="I97" s="105"/>
      <c r="J97" s="106">
        <f>J127</f>
        <v>0</v>
      </c>
      <c r="L97" s="103"/>
    </row>
    <row r="98" spans="2:12" s="9" customFormat="1" ht="19.899999999999999" customHeight="1">
      <c r="B98" s="107"/>
      <c r="D98" s="108" t="s">
        <v>104</v>
      </c>
      <c r="E98" s="109"/>
      <c r="F98" s="109"/>
      <c r="G98" s="109"/>
      <c r="H98" s="109"/>
      <c r="I98" s="109"/>
      <c r="J98" s="110">
        <f>J128</f>
        <v>0</v>
      </c>
      <c r="L98" s="107"/>
    </row>
    <row r="99" spans="2:12" s="9" customFormat="1" ht="19.899999999999999" customHeight="1">
      <c r="B99" s="107"/>
      <c r="D99" s="108" t="s">
        <v>105</v>
      </c>
      <c r="E99" s="109"/>
      <c r="F99" s="109"/>
      <c r="G99" s="109"/>
      <c r="H99" s="109"/>
      <c r="I99" s="109"/>
      <c r="J99" s="110">
        <f>J366</f>
        <v>0</v>
      </c>
      <c r="L99" s="107"/>
    </row>
    <row r="100" spans="2:12" s="9" customFormat="1" ht="19.899999999999999" customHeight="1">
      <c r="B100" s="107"/>
      <c r="D100" s="108" t="s">
        <v>106</v>
      </c>
      <c r="E100" s="109"/>
      <c r="F100" s="109"/>
      <c r="G100" s="109"/>
      <c r="H100" s="109"/>
      <c r="I100" s="109"/>
      <c r="J100" s="110">
        <f>J378</f>
        <v>0</v>
      </c>
      <c r="L100" s="107"/>
    </row>
    <row r="101" spans="2:12" s="9" customFormat="1" ht="19.899999999999999" customHeight="1">
      <c r="B101" s="107"/>
      <c r="D101" s="108" t="s">
        <v>107</v>
      </c>
      <c r="E101" s="109"/>
      <c r="F101" s="109"/>
      <c r="G101" s="109"/>
      <c r="H101" s="109"/>
      <c r="I101" s="109"/>
      <c r="J101" s="110">
        <f>J388</f>
        <v>0</v>
      </c>
      <c r="L101" s="107"/>
    </row>
    <row r="102" spans="2:12" s="9" customFormat="1" ht="19.899999999999999" customHeight="1">
      <c r="B102" s="107"/>
      <c r="D102" s="108" t="s">
        <v>108</v>
      </c>
      <c r="E102" s="109"/>
      <c r="F102" s="109"/>
      <c r="G102" s="109"/>
      <c r="H102" s="109"/>
      <c r="I102" s="109"/>
      <c r="J102" s="110">
        <f>J489</f>
        <v>0</v>
      </c>
      <c r="L102" s="107"/>
    </row>
    <row r="103" spans="2:12" s="9" customFormat="1" ht="19.899999999999999" customHeight="1">
      <c r="B103" s="107"/>
      <c r="D103" s="108" t="s">
        <v>109</v>
      </c>
      <c r="E103" s="109"/>
      <c r="F103" s="109"/>
      <c r="G103" s="109"/>
      <c r="H103" s="109"/>
      <c r="I103" s="109"/>
      <c r="J103" s="110">
        <f>J548</f>
        <v>0</v>
      </c>
      <c r="L103" s="107"/>
    </row>
    <row r="104" spans="2:12" s="9" customFormat="1" ht="19.899999999999999" customHeight="1">
      <c r="B104" s="107"/>
      <c r="D104" s="108" t="s">
        <v>110</v>
      </c>
      <c r="E104" s="109"/>
      <c r="F104" s="109"/>
      <c r="G104" s="109"/>
      <c r="H104" s="109"/>
      <c r="I104" s="109"/>
      <c r="J104" s="110">
        <f>J837</f>
        <v>0</v>
      </c>
      <c r="L104" s="107"/>
    </row>
    <row r="105" spans="2:12" s="9" customFormat="1" ht="19.899999999999999" customHeight="1">
      <c r="B105" s="107"/>
      <c r="D105" s="108" t="s">
        <v>111</v>
      </c>
      <c r="E105" s="109"/>
      <c r="F105" s="109"/>
      <c r="G105" s="109"/>
      <c r="H105" s="109"/>
      <c r="I105" s="109"/>
      <c r="J105" s="110">
        <f>J946</f>
        <v>0</v>
      </c>
      <c r="L105" s="107"/>
    </row>
    <row r="106" spans="2:12" s="9" customFormat="1" ht="19.899999999999999" customHeight="1">
      <c r="B106" s="107"/>
      <c r="D106" s="108" t="s">
        <v>112</v>
      </c>
      <c r="E106" s="109"/>
      <c r="F106" s="109"/>
      <c r="G106" s="109"/>
      <c r="H106" s="109"/>
      <c r="I106" s="109"/>
      <c r="J106" s="110">
        <f>J976</f>
        <v>0</v>
      </c>
      <c r="L106" s="107"/>
    </row>
    <row r="107" spans="2:12" s="1" customFormat="1" ht="21.75" customHeight="1">
      <c r="B107" s="31"/>
      <c r="L107" s="31"/>
    </row>
    <row r="108" spans="2:12" s="1" customFormat="1" ht="6.95" customHeight="1">
      <c r="B108" s="43"/>
      <c r="C108" s="44"/>
      <c r="D108" s="44"/>
      <c r="E108" s="44"/>
      <c r="F108" s="44"/>
      <c r="G108" s="44"/>
      <c r="H108" s="44"/>
      <c r="I108" s="44"/>
      <c r="J108" s="44"/>
      <c r="K108" s="44"/>
      <c r="L108" s="31"/>
    </row>
    <row r="112" spans="2:12" s="1" customFormat="1" ht="6.95" customHeight="1">
      <c r="B112" s="45"/>
      <c r="C112" s="46"/>
      <c r="D112" s="46"/>
      <c r="E112" s="46"/>
      <c r="F112" s="46"/>
      <c r="G112" s="46"/>
      <c r="H112" s="46"/>
      <c r="I112" s="46"/>
      <c r="J112" s="46"/>
      <c r="K112" s="46"/>
      <c r="L112" s="31"/>
    </row>
    <row r="113" spans="2:63" s="1" customFormat="1" ht="24.95" customHeight="1">
      <c r="B113" s="31"/>
      <c r="C113" s="20" t="s">
        <v>113</v>
      </c>
      <c r="L113" s="31"/>
    </row>
    <row r="114" spans="2:63" s="1" customFormat="1" ht="6.95" customHeight="1">
      <c r="B114" s="31"/>
      <c r="L114" s="31"/>
    </row>
    <row r="115" spans="2:63" s="1" customFormat="1" ht="12" customHeight="1">
      <c r="B115" s="31"/>
      <c r="C115" s="26" t="s">
        <v>16</v>
      </c>
      <c r="L115" s="31"/>
    </row>
    <row r="116" spans="2:63" s="1" customFormat="1" ht="16.5" customHeight="1">
      <c r="B116" s="31"/>
      <c r="E116" s="224" t="str">
        <f>E7</f>
        <v>Pardubice, Svítkov ul. Popkovická - IV. etapa kanalizace</v>
      </c>
      <c r="F116" s="225"/>
      <c r="G116" s="225"/>
      <c r="H116" s="225"/>
      <c r="L116" s="31"/>
    </row>
    <row r="117" spans="2:63" s="1" customFormat="1" ht="12" customHeight="1">
      <c r="B117" s="31"/>
      <c r="C117" s="26" t="s">
        <v>96</v>
      </c>
      <c r="L117" s="31"/>
    </row>
    <row r="118" spans="2:63" s="1" customFormat="1" ht="16.5" customHeight="1">
      <c r="B118" s="31"/>
      <c r="E118" s="205" t="str">
        <f>E9</f>
        <v>852-01 - IO 01 - Kanalizace</v>
      </c>
      <c r="F118" s="226"/>
      <c r="G118" s="226"/>
      <c r="H118" s="226"/>
      <c r="L118" s="31"/>
    </row>
    <row r="119" spans="2:63" s="1" customFormat="1" ht="6.95" customHeight="1">
      <c r="B119" s="31"/>
      <c r="L119" s="31"/>
    </row>
    <row r="120" spans="2:63" s="1" customFormat="1" ht="12" customHeight="1">
      <c r="B120" s="31"/>
      <c r="C120" s="26" t="s">
        <v>20</v>
      </c>
      <c r="F120" s="24" t="str">
        <f>F12</f>
        <v>Pardubice</v>
      </c>
      <c r="I120" s="26" t="s">
        <v>22</v>
      </c>
      <c r="J120" s="51" t="str">
        <f>IF(J12="","",J12)</f>
        <v>10. 4. 2024</v>
      </c>
      <c r="L120" s="31"/>
    </row>
    <row r="121" spans="2:63" s="1" customFormat="1" ht="6.95" customHeight="1">
      <c r="B121" s="31"/>
      <c r="L121" s="31"/>
    </row>
    <row r="122" spans="2:63" s="1" customFormat="1" ht="25.7" customHeight="1">
      <c r="B122" s="31"/>
      <c r="C122" s="26" t="s">
        <v>24</v>
      </c>
      <c r="F122" s="24" t="str">
        <f>E15</f>
        <v>Vodovody a kanalizace Pardubice, a.s.</v>
      </c>
      <c r="I122" s="26" t="s">
        <v>32</v>
      </c>
      <c r="J122" s="29" t="str">
        <f>E21</f>
        <v>VK PROJEKT, spol. s r.o.</v>
      </c>
      <c r="L122" s="31"/>
    </row>
    <row r="123" spans="2:63" s="1" customFormat="1" ht="15.2" customHeight="1">
      <c r="B123" s="31"/>
      <c r="C123" s="26" t="s">
        <v>30</v>
      </c>
      <c r="F123" s="24" t="str">
        <f>IF(E18="","",E18)</f>
        <v>Vyplň údaj</v>
      </c>
      <c r="I123" s="26" t="s">
        <v>37</v>
      </c>
      <c r="J123" s="29" t="str">
        <f>E24</f>
        <v>Ladislav Konvalina</v>
      </c>
      <c r="L123" s="31"/>
    </row>
    <row r="124" spans="2:63" s="1" customFormat="1" ht="10.35" customHeight="1">
      <c r="B124" s="31"/>
      <c r="L124" s="31"/>
    </row>
    <row r="125" spans="2:63" s="10" customFormat="1" ht="29.25" customHeight="1">
      <c r="B125" s="111"/>
      <c r="C125" s="112" t="s">
        <v>114</v>
      </c>
      <c r="D125" s="113" t="s">
        <v>65</v>
      </c>
      <c r="E125" s="113" t="s">
        <v>61</v>
      </c>
      <c r="F125" s="113" t="s">
        <v>62</v>
      </c>
      <c r="G125" s="113" t="s">
        <v>115</v>
      </c>
      <c r="H125" s="113" t="s">
        <v>116</v>
      </c>
      <c r="I125" s="113" t="s">
        <v>117</v>
      </c>
      <c r="J125" s="113" t="s">
        <v>100</v>
      </c>
      <c r="K125" s="114" t="s">
        <v>118</v>
      </c>
      <c r="L125" s="111"/>
      <c r="M125" s="58" t="s">
        <v>1</v>
      </c>
      <c r="N125" s="59" t="s">
        <v>44</v>
      </c>
      <c r="O125" s="59" t="s">
        <v>119</v>
      </c>
      <c r="P125" s="59" t="s">
        <v>120</v>
      </c>
      <c r="Q125" s="59" t="s">
        <v>121</v>
      </c>
      <c r="R125" s="59" t="s">
        <v>122</v>
      </c>
      <c r="S125" s="59" t="s">
        <v>123</v>
      </c>
      <c r="T125" s="60" t="s">
        <v>124</v>
      </c>
    </row>
    <row r="126" spans="2:63" s="1" customFormat="1" ht="22.9" customHeight="1">
      <c r="B126" s="31"/>
      <c r="C126" s="63" t="s">
        <v>125</v>
      </c>
      <c r="J126" s="115">
        <f>BK126</f>
        <v>0</v>
      </c>
      <c r="L126" s="31"/>
      <c r="M126" s="61"/>
      <c r="N126" s="52"/>
      <c r="O126" s="52"/>
      <c r="P126" s="116">
        <f>P127</f>
        <v>0</v>
      </c>
      <c r="Q126" s="52"/>
      <c r="R126" s="116">
        <f>R127</f>
        <v>2880.5072041000003</v>
      </c>
      <c r="S126" s="52"/>
      <c r="T126" s="117">
        <f>T127</f>
        <v>885.03380000000004</v>
      </c>
      <c r="AT126" s="16" t="s">
        <v>79</v>
      </c>
      <c r="AU126" s="16" t="s">
        <v>102</v>
      </c>
      <c r="BK126" s="118">
        <f>BK127</f>
        <v>0</v>
      </c>
    </row>
    <row r="127" spans="2:63" s="11" customFormat="1" ht="25.9" customHeight="1">
      <c r="B127" s="119"/>
      <c r="D127" s="120" t="s">
        <v>79</v>
      </c>
      <c r="E127" s="121" t="s">
        <v>126</v>
      </c>
      <c r="F127" s="121" t="s">
        <v>127</v>
      </c>
      <c r="I127" s="122"/>
      <c r="J127" s="123">
        <f>BK127</f>
        <v>0</v>
      </c>
      <c r="L127" s="119"/>
      <c r="M127" s="124"/>
      <c r="P127" s="125">
        <f>P128+P366+P378+P388+P489+P548+P837+P946+P976</f>
        <v>0</v>
      </c>
      <c r="R127" s="125">
        <f>R128+R366+R378+R388+R489+R548+R837+R946+R976</f>
        <v>2880.5072041000003</v>
      </c>
      <c r="T127" s="126">
        <f>T128+T366+T378+T388+T489+T548+T837+T946+T976</f>
        <v>885.03380000000004</v>
      </c>
      <c r="AR127" s="120" t="s">
        <v>88</v>
      </c>
      <c r="AT127" s="127" t="s">
        <v>79</v>
      </c>
      <c r="AU127" s="127" t="s">
        <v>80</v>
      </c>
      <c r="AY127" s="120" t="s">
        <v>128</v>
      </c>
      <c r="BK127" s="128">
        <f>BK128+BK366+BK378+BK388+BK489+BK548+BK837+BK946+BK976</f>
        <v>0</v>
      </c>
    </row>
    <row r="128" spans="2:63" s="11" customFormat="1" ht="22.9" customHeight="1">
      <c r="B128" s="119"/>
      <c r="D128" s="120" t="s">
        <v>79</v>
      </c>
      <c r="E128" s="129" t="s">
        <v>88</v>
      </c>
      <c r="F128" s="129" t="s">
        <v>129</v>
      </c>
      <c r="I128" s="122"/>
      <c r="J128" s="130">
        <f>BK128</f>
        <v>0</v>
      </c>
      <c r="L128" s="119"/>
      <c r="M128" s="124"/>
      <c r="P128" s="125">
        <f>SUM(P129:P365)</f>
        <v>0</v>
      </c>
      <c r="R128" s="125">
        <f>SUM(R129:R365)</f>
        <v>2700.1758759999998</v>
      </c>
      <c r="T128" s="126">
        <f>SUM(T129:T365)</f>
        <v>614.92200000000003</v>
      </c>
      <c r="AR128" s="120" t="s">
        <v>88</v>
      </c>
      <c r="AT128" s="127" t="s">
        <v>79</v>
      </c>
      <c r="AU128" s="127" t="s">
        <v>88</v>
      </c>
      <c r="AY128" s="120" t="s">
        <v>128</v>
      </c>
      <c r="BK128" s="128">
        <f>SUM(BK129:BK365)</f>
        <v>0</v>
      </c>
    </row>
    <row r="129" spans="2:65" s="1" customFormat="1" ht="24.2" customHeight="1">
      <c r="B129" s="31"/>
      <c r="C129" s="131" t="s">
        <v>88</v>
      </c>
      <c r="D129" s="131" t="s">
        <v>130</v>
      </c>
      <c r="E129" s="132" t="s">
        <v>131</v>
      </c>
      <c r="F129" s="133" t="s">
        <v>132</v>
      </c>
      <c r="G129" s="134" t="s">
        <v>133</v>
      </c>
      <c r="H129" s="135">
        <v>427.8</v>
      </c>
      <c r="I129" s="136"/>
      <c r="J129" s="137">
        <f>ROUND(I129*H129,2)</f>
        <v>0</v>
      </c>
      <c r="K129" s="133" t="s">
        <v>134</v>
      </c>
      <c r="L129" s="31"/>
      <c r="M129" s="138" t="s">
        <v>1</v>
      </c>
      <c r="N129" s="139" t="s">
        <v>45</v>
      </c>
      <c r="P129" s="140">
        <f>O129*H129</f>
        <v>0</v>
      </c>
      <c r="Q129" s="140">
        <v>0</v>
      </c>
      <c r="R129" s="140">
        <f>Q129*H129</f>
        <v>0</v>
      </c>
      <c r="S129" s="140">
        <v>0.44</v>
      </c>
      <c r="T129" s="141">
        <f>S129*H129</f>
        <v>188.232</v>
      </c>
      <c r="AR129" s="142" t="s">
        <v>135</v>
      </c>
      <c r="AT129" s="142" t="s">
        <v>130</v>
      </c>
      <c r="AU129" s="142" t="s">
        <v>90</v>
      </c>
      <c r="AY129" s="16" t="s">
        <v>128</v>
      </c>
      <c r="BE129" s="143">
        <f>IF(N129="základní",J129,0)</f>
        <v>0</v>
      </c>
      <c r="BF129" s="143">
        <f>IF(N129="snížená",J129,0)</f>
        <v>0</v>
      </c>
      <c r="BG129" s="143">
        <f>IF(N129="zákl. přenesená",J129,0)</f>
        <v>0</v>
      </c>
      <c r="BH129" s="143">
        <f>IF(N129="sníž. přenesená",J129,0)</f>
        <v>0</v>
      </c>
      <c r="BI129" s="143">
        <f>IF(N129="nulová",J129,0)</f>
        <v>0</v>
      </c>
      <c r="BJ129" s="16" t="s">
        <v>88</v>
      </c>
      <c r="BK129" s="143">
        <f>ROUND(I129*H129,2)</f>
        <v>0</v>
      </c>
      <c r="BL129" s="16" t="s">
        <v>135</v>
      </c>
      <c r="BM129" s="142" t="s">
        <v>136</v>
      </c>
    </row>
    <row r="130" spans="2:65" s="1" customFormat="1" ht="39">
      <c r="B130" s="31"/>
      <c r="D130" s="144" t="s">
        <v>137</v>
      </c>
      <c r="F130" s="145" t="s">
        <v>138</v>
      </c>
      <c r="I130" s="146"/>
      <c r="L130" s="31"/>
      <c r="M130" s="147"/>
      <c r="T130" s="55"/>
      <c r="AT130" s="16" t="s">
        <v>137</v>
      </c>
      <c r="AU130" s="16" t="s">
        <v>90</v>
      </c>
    </row>
    <row r="131" spans="2:65" s="1" customFormat="1" ht="11.25">
      <c r="B131" s="31"/>
      <c r="D131" s="148" t="s">
        <v>139</v>
      </c>
      <c r="F131" s="149" t="s">
        <v>140</v>
      </c>
      <c r="I131" s="146"/>
      <c r="L131" s="31"/>
      <c r="M131" s="147"/>
      <c r="T131" s="55"/>
      <c r="AT131" s="16" t="s">
        <v>139</v>
      </c>
      <c r="AU131" s="16" t="s">
        <v>90</v>
      </c>
    </row>
    <row r="132" spans="2:65" s="12" customFormat="1" ht="11.25">
      <c r="B132" s="150"/>
      <c r="D132" s="144" t="s">
        <v>141</v>
      </c>
      <c r="E132" s="151" t="s">
        <v>1</v>
      </c>
      <c r="F132" s="152" t="s">
        <v>142</v>
      </c>
      <c r="H132" s="151" t="s">
        <v>1</v>
      </c>
      <c r="I132" s="153"/>
      <c r="L132" s="150"/>
      <c r="M132" s="154"/>
      <c r="T132" s="155"/>
      <c r="AT132" s="151" t="s">
        <v>141</v>
      </c>
      <c r="AU132" s="151" t="s">
        <v>90</v>
      </c>
      <c r="AV132" s="12" t="s">
        <v>88</v>
      </c>
      <c r="AW132" s="12" t="s">
        <v>36</v>
      </c>
      <c r="AX132" s="12" t="s">
        <v>80</v>
      </c>
      <c r="AY132" s="151" t="s">
        <v>128</v>
      </c>
    </row>
    <row r="133" spans="2:65" s="12" customFormat="1" ht="11.25">
      <c r="B133" s="150"/>
      <c r="D133" s="144" t="s">
        <v>141</v>
      </c>
      <c r="E133" s="151" t="s">
        <v>1</v>
      </c>
      <c r="F133" s="152" t="s">
        <v>143</v>
      </c>
      <c r="H133" s="151" t="s">
        <v>1</v>
      </c>
      <c r="I133" s="153"/>
      <c r="L133" s="150"/>
      <c r="M133" s="154"/>
      <c r="T133" s="155"/>
      <c r="AT133" s="151" t="s">
        <v>141</v>
      </c>
      <c r="AU133" s="151" t="s">
        <v>90</v>
      </c>
      <c r="AV133" s="12" t="s">
        <v>88</v>
      </c>
      <c r="AW133" s="12" t="s">
        <v>36</v>
      </c>
      <c r="AX133" s="12" t="s">
        <v>80</v>
      </c>
      <c r="AY133" s="151" t="s">
        <v>128</v>
      </c>
    </row>
    <row r="134" spans="2:65" s="13" customFormat="1" ht="11.25">
      <c r="B134" s="156"/>
      <c r="D134" s="144" t="s">
        <v>141</v>
      </c>
      <c r="E134" s="157" t="s">
        <v>1</v>
      </c>
      <c r="F134" s="158" t="s">
        <v>144</v>
      </c>
      <c r="H134" s="159">
        <v>369</v>
      </c>
      <c r="I134" s="160"/>
      <c r="L134" s="156"/>
      <c r="M134" s="161"/>
      <c r="T134" s="162"/>
      <c r="AT134" s="157" t="s">
        <v>141</v>
      </c>
      <c r="AU134" s="157" t="s">
        <v>90</v>
      </c>
      <c r="AV134" s="13" t="s">
        <v>90</v>
      </c>
      <c r="AW134" s="13" t="s">
        <v>36</v>
      </c>
      <c r="AX134" s="13" t="s">
        <v>80</v>
      </c>
      <c r="AY134" s="157" t="s">
        <v>128</v>
      </c>
    </row>
    <row r="135" spans="2:65" s="12" customFormat="1" ht="11.25">
      <c r="B135" s="150"/>
      <c r="D135" s="144" t="s">
        <v>141</v>
      </c>
      <c r="E135" s="151" t="s">
        <v>1</v>
      </c>
      <c r="F135" s="152" t="s">
        <v>145</v>
      </c>
      <c r="H135" s="151" t="s">
        <v>1</v>
      </c>
      <c r="I135" s="153"/>
      <c r="L135" s="150"/>
      <c r="M135" s="154"/>
      <c r="T135" s="155"/>
      <c r="AT135" s="151" t="s">
        <v>141</v>
      </c>
      <c r="AU135" s="151" t="s">
        <v>90</v>
      </c>
      <c r="AV135" s="12" t="s">
        <v>88</v>
      </c>
      <c r="AW135" s="12" t="s">
        <v>36</v>
      </c>
      <c r="AX135" s="12" t="s">
        <v>80</v>
      </c>
      <c r="AY135" s="151" t="s">
        <v>128</v>
      </c>
    </row>
    <row r="136" spans="2:65" s="13" customFormat="1" ht="11.25">
      <c r="B136" s="156"/>
      <c r="D136" s="144" t="s">
        <v>141</v>
      </c>
      <c r="E136" s="157" t="s">
        <v>1</v>
      </c>
      <c r="F136" s="158" t="s">
        <v>146</v>
      </c>
      <c r="H136" s="159">
        <v>54.4</v>
      </c>
      <c r="I136" s="160"/>
      <c r="L136" s="156"/>
      <c r="M136" s="161"/>
      <c r="T136" s="162"/>
      <c r="AT136" s="157" t="s">
        <v>141</v>
      </c>
      <c r="AU136" s="157" t="s">
        <v>90</v>
      </c>
      <c r="AV136" s="13" t="s">
        <v>90</v>
      </c>
      <c r="AW136" s="13" t="s">
        <v>36</v>
      </c>
      <c r="AX136" s="13" t="s">
        <v>80</v>
      </c>
      <c r="AY136" s="157" t="s">
        <v>128</v>
      </c>
    </row>
    <row r="137" spans="2:65" s="12" customFormat="1" ht="11.25">
      <c r="B137" s="150"/>
      <c r="D137" s="144" t="s">
        <v>141</v>
      </c>
      <c r="E137" s="151" t="s">
        <v>1</v>
      </c>
      <c r="F137" s="152" t="s">
        <v>147</v>
      </c>
      <c r="H137" s="151" t="s">
        <v>1</v>
      </c>
      <c r="I137" s="153"/>
      <c r="L137" s="150"/>
      <c r="M137" s="154"/>
      <c r="T137" s="155"/>
      <c r="AT137" s="151" t="s">
        <v>141</v>
      </c>
      <c r="AU137" s="151" t="s">
        <v>90</v>
      </c>
      <c r="AV137" s="12" t="s">
        <v>88</v>
      </c>
      <c r="AW137" s="12" t="s">
        <v>36</v>
      </c>
      <c r="AX137" s="12" t="s">
        <v>80</v>
      </c>
      <c r="AY137" s="151" t="s">
        <v>128</v>
      </c>
    </row>
    <row r="138" spans="2:65" s="13" customFormat="1" ht="11.25">
      <c r="B138" s="156"/>
      <c r="D138" s="144" t="s">
        <v>141</v>
      </c>
      <c r="E138" s="157" t="s">
        <v>1</v>
      </c>
      <c r="F138" s="158" t="s">
        <v>148</v>
      </c>
      <c r="H138" s="159">
        <v>4.4000000000000004</v>
      </c>
      <c r="I138" s="160"/>
      <c r="L138" s="156"/>
      <c r="M138" s="161"/>
      <c r="T138" s="162"/>
      <c r="AT138" s="157" t="s">
        <v>141</v>
      </c>
      <c r="AU138" s="157" t="s">
        <v>90</v>
      </c>
      <c r="AV138" s="13" t="s">
        <v>90</v>
      </c>
      <c r="AW138" s="13" t="s">
        <v>36</v>
      </c>
      <c r="AX138" s="13" t="s">
        <v>80</v>
      </c>
      <c r="AY138" s="157" t="s">
        <v>128</v>
      </c>
    </row>
    <row r="139" spans="2:65" s="14" customFormat="1" ht="11.25">
      <c r="B139" s="163"/>
      <c r="D139" s="144" t="s">
        <v>141</v>
      </c>
      <c r="E139" s="164" t="s">
        <v>1</v>
      </c>
      <c r="F139" s="165" t="s">
        <v>149</v>
      </c>
      <c r="H139" s="166">
        <v>427.79999999999995</v>
      </c>
      <c r="I139" s="167"/>
      <c r="L139" s="163"/>
      <c r="M139" s="168"/>
      <c r="T139" s="169"/>
      <c r="AT139" s="164" t="s">
        <v>141</v>
      </c>
      <c r="AU139" s="164" t="s">
        <v>90</v>
      </c>
      <c r="AV139" s="14" t="s">
        <v>135</v>
      </c>
      <c r="AW139" s="14" t="s">
        <v>36</v>
      </c>
      <c r="AX139" s="14" t="s">
        <v>88</v>
      </c>
      <c r="AY139" s="164" t="s">
        <v>128</v>
      </c>
    </row>
    <row r="140" spans="2:65" s="1" customFormat="1" ht="24.2" customHeight="1">
      <c r="B140" s="31"/>
      <c r="C140" s="131" t="s">
        <v>90</v>
      </c>
      <c r="D140" s="131" t="s">
        <v>130</v>
      </c>
      <c r="E140" s="132" t="s">
        <v>150</v>
      </c>
      <c r="F140" s="133" t="s">
        <v>151</v>
      </c>
      <c r="G140" s="134" t="s">
        <v>133</v>
      </c>
      <c r="H140" s="135">
        <v>492</v>
      </c>
      <c r="I140" s="136"/>
      <c r="J140" s="137">
        <f>ROUND(I140*H140,2)</f>
        <v>0</v>
      </c>
      <c r="K140" s="133" t="s">
        <v>134</v>
      </c>
      <c r="L140" s="31"/>
      <c r="M140" s="138" t="s">
        <v>1</v>
      </c>
      <c r="N140" s="139" t="s">
        <v>45</v>
      </c>
      <c r="P140" s="140">
        <f>O140*H140</f>
        <v>0</v>
      </c>
      <c r="Q140" s="140">
        <v>0</v>
      </c>
      <c r="R140" s="140">
        <f>Q140*H140</f>
        <v>0</v>
      </c>
      <c r="S140" s="140">
        <v>0.32500000000000001</v>
      </c>
      <c r="T140" s="141">
        <f>S140*H140</f>
        <v>159.9</v>
      </c>
      <c r="AR140" s="142" t="s">
        <v>135</v>
      </c>
      <c r="AT140" s="142" t="s">
        <v>130</v>
      </c>
      <c r="AU140" s="142" t="s">
        <v>90</v>
      </c>
      <c r="AY140" s="16" t="s">
        <v>128</v>
      </c>
      <c r="BE140" s="143">
        <f>IF(N140="základní",J140,0)</f>
        <v>0</v>
      </c>
      <c r="BF140" s="143">
        <f>IF(N140="snížená",J140,0)</f>
        <v>0</v>
      </c>
      <c r="BG140" s="143">
        <f>IF(N140="zákl. přenesená",J140,0)</f>
        <v>0</v>
      </c>
      <c r="BH140" s="143">
        <f>IF(N140="sníž. přenesená",J140,0)</f>
        <v>0</v>
      </c>
      <c r="BI140" s="143">
        <f>IF(N140="nulová",J140,0)</f>
        <v>0</v>
      </c>
      <c r="BJ140" s="16" t="s">
        <v>88</v>
      </c>
      <c r="BK140" s="143">
        <f>ROUND(I140*H140,2)</f>
        <v>0</v>
      </c>
      <c r="BL140" s="16" t="s">
        <v>135</v>
      </c>
      <c r="BM140" s="142" t="s">
        <v>152</v>
      </c>
    </row>
    <row r="141" spans="2:65" s="1" customFormat="1" ht="39">
      <c r="B141" s="31"/>
      <c r="D141" s="144" t="s">
        <v>137</v>
      </c>
      <c r="F141" s="145" t="s">
        <v>153</v>
      </c>
      <c r="I141" s="146"/>
      <c r="L141" s="31"/>
      <c r="M141" s="147"/>
      <c r="T141" s="55"/>
      <c r="AT141" s="16" t="s">
        <v>137</v>
      </c>
      <c r="AU141" s="16" t="s">
        <v>90</v>
      </c>
    </row>
    <row r="142" spans="2:65" s="1" customFormat="1" ht="11.25">
      <c r="B142" s="31"/>
      <c r="D142" s="148" t="s">
        <v>139</v>
      </c>
      <c r="F142" s="149" t="s">
        <v>154</v>
      </c>
      <c r="I142" s="146"/>
      <c r="L142" s="31"/>
      <c r="M142" s="147"/>
      <c r="T142" s="55"/>
      <c r="AT142" s="16" t="s">
        <v>139</v>
      </c>
      <c r="AU142" s="16" t="s">
        <v>90</v>
      </c>
    </row>
    <row r="143" spans="2:65" s="12" customFormat="1" ht="11.25">
      <c r="B143" s="150"/>
      <c r="D143" s="144" t="s">
        <v>141</v>
      </c>
      <c r="E143" s="151" t="s">
        <v>1</v>
      </c>
      <c r="F143" s="152" t="s">
        <v>142</v>
      </c>
      <c r="H143" s="151" t="s">
        <v>1</v>
      </c>
      <c r="I143" s="153"/>
      <c r="L143" s="150"/>
      <c r="M143" s="154"/>
      <c r="T143" s="155"/>
      <c r="AT143" s="151" t="s">
        <v>141</v>
      </c>
      <c r="AU143" s="151" t="s">
        <v>90</v>
      </c>
      <c r="AV143" s="12" t="s">
        <v>88</v>
      </c>
      <c r="AW143" s="12" t="s">
        <v>36</v>
      </c>
      <c r="AX143" s="12" t="s">
        <v>80</v>
      </c>
      <c r="AY143" s="151" t="s">
        <v>128</v>
      </c>
    </row>
    <row r="144" spans="2:65" s="12" customFormat="1" ht="11.25">
      <c r="B144" s="150"/>
      <c r="D144" s="144" t="s">
        <v>141</v>
      </c>
      <c r="E144" s="151" t="s">
        <v>1</v>
      </c>
      <c r="F144" s="152" t="s">
        <v>143</v>
      </c>
      <c r="H144" s="151" t="s">
        <v>1</v>
      </c>
      <c r="I144" s="153"/>
      <c r="L144" s="150"/>
      <c r="M144" s="154"/>
      <c r="T144" s="155"/>
      <c r="AT144" s="151" t="s">
        <v>141</v>
      </c>
      <c r="AU144" s="151" t="s">
        <v>90</v>
      </c>
      <c r="AV144" s="12" t="s">
        <v>88</v>
      </c>
      <c r="AW144" s="12" t="s">
        <v>36</v>
      </c>
      <c r="AX144" s="12" t="s">
        <v>80</v>
      </c>
      <c r="AY144" s="151" t="s">
        <v>128</v>
      </c>
    </row>
    <row r="145" spans="2:65" s="13" customFormat="1" ht="11.25">
      <c r="B145" s="156"/>
      <c r="D145" s="144" t="s">
        <v>141</v>
      </c>
      <c r="E145" s="157" t="s">
        <v>1</v>
      </c>
      <c r="F145" s="158" t="s">
        <v>155</v>
      </c>
      <c r="H145" s="159">
        <v>414</v>
      </c>
      <c r="I145" s="160"/>
      <c r="L145" s="156"/>
      <c r="M145" s="161"/>
      <c r="T145" s="162"/>
      <c r="AT145" s="157" t="s">
        <v>141</v>
      </c>
      <c r="AU145" s="157" t="s">
        <v>90</v>
      </c>
      <c r="AV145" s="13" t="s">
        <v>90</v>
      </c>
      <c r="AW145" s="13" t="s">
        <v>36</v>
      </c>
      <c r="AX145" s="13" t="s">
        <v>80</v>
      </c>
      <c r="AY145" s="157" t="s">
        <v>128</v>
      </c>
    </row>
    <row r="146" spans="2:65" s="12" customFormat="1" ht="11.25">
      <c r="B146" s="150"/>
      <c r="D146" s="144" t="s">
        <v>141</v>
      </c>
      <c r="E146" s="151" t="s">
        <v>1</v>
      </c>
      <c r="F146" s="152" t="s">
        <v>145</v>
      </c>
      <c r="H146" s="151" t="s">
        <v>1</v>
      </c>
      <c r="I146" s="153"/>
      <c r="L146" s="150"/>
      <c r="M146" s="154"/>
      <c r="T146" s="155"/>
      <c r="AT146" s="151" t="s">
        <v>141</v>
      </c>
      <c r="AU146" s="151" t="s">
        <v>90</v>
      </c>
      <c r="AV146" s="12" t="s">
        <v>88</v>
      </c>
      <c r="AW146" s="12" t="s">
        <v>36</v>
      </c>
      <c r="AX146" s="12" t="s">
        <v>80</v>
      </c>
      <c r="AY146" s="151" t="s">
        <v>128</v>
      </c>
    </row>
    <row r="147" spans="2:65" s="13" customFormat="1" ht="11.25">
      <c r="B147" s="156"/>
      <c r="D147" s="144" t="s">
        <v>141</v>
      </c>
      <c r="E147" s="157" t="s">
        <v>1</v>
      </c>
      <c r="F147" s="158" t="s">
        <v>156</v>
      </c>
      <c r="H147" s="159">
        <v>73.599999999999994</v>
      </c>
      <c r="I147" s="160"/>
      <c r="L147" s="156"/>
      <c r="M147" s="161"/>
      <c r="T147" s="162"/>
      <c r="AT147" s="157" t="s">
        <v>141</v>
      </c>
      <c r="AU147" s="157" t="s">
        <v>90</v>
      </c>
      <c r="AV147" s="13" t="s">
        <v>90</v>
      </c>
      <c r="AW147" s="13" t="s">
        <v>36</v>
      </c>
      <c r="AX147" s="13" t="s">
        <v>80</v>
      </c>
      <c r="AY147" s="157" t="s">
        <v>128</v>
      </c>
    </row>
    <row r="148" spans="2:65" s="12" customFormat="1" ht="11.25">
      <c r="B148" s="150"/>
      <c r="D148" s="144" t="s">
        <v>141</v>
      </c>
      <c r="E148" s="151" t="s">
        <v>1</v>
      </c>
      <c r="F148" s="152" t="s">
        <v>147</v>
      </c>
      <c r="H148" s="151" t="s">
        <v>1</v>
      </c>
      <c r="I148" s="153"/>
      <c r="L148" s="150"/>
      <c r="M148" s="154"/>
      <c r="T148" s="155"/>
      <c r="AT148" s="151" t="s">
        <v>141</v>
      </c>
      <c r="AU148" s="151" t="s">
        <v>90</v>
      </c>
      <c r="AV148" s="12" t="s">
        <v>88</v>
      </c>
      <c r="AW148" s="12" t="s">
        <v>36</v>
      </c>
      <c r="AX148" s="12" t="s">
        <v>80</v>
      </c>
      <c r="AY148" s="151" t="s">
        <v>128</v>
      </c>
    </row>
    <row r="149" spans="2:65" s="13" customFormat="1" ht="11.25">
      <c r="B149" s="156"/>
      <c r="D149" s="144" t="s">
        <v>141</v>
      </c>
      <c r="E149" s="157" t="s">
        <v>1</v>
      </c>
      <c r="F149" s="158" t="s">
        <v>148</v>
      </c>
      <c r="H149" s="159">
        <v>4.4000000000000004</v>
      </c>
      <c r="I149" s="160"/>
      <c r="L149" s="156"/>
      <c r="M149" s="161"/>
      <c r="T149" s="162"/>
      <c r="AT149" s="157" t="s">
        <v>141</v>
      </c>
      <c r="AU149" s="157" t="s">
        <v>90</v>
      </c>
      <c r="AV149" s="13" t="s">
        <v>90</v>
      </c>
      <c r="AW149" s="13" t="s">
        <v>36</v>
      </c>
      <c r="AX149" s="13" t="s">
        <v>80</v>
      </c>
      <c r="AY149" s="157" t="s">
        <v>128</v>
      </c>
    </row>
    <row r="150" spans="2:65" s="14" customFormat="1" ht="11.25">
      <c r="B150" s="163"/>
      <c r="D150" s="144" t="s">
        <v>141</v>
      </c>
      <c r="E150" s="164" t="s">
        <v>1</v>
      </c>
      <c r="F150" s="165" t="s">
        <v>149</v>
      </c>
      <c r="H150" s="166">
        <v>492</v>
      </c>
      <c r="I150" s="167"/>
      <c r="L150" s="163"/>
      <c r="M150" s="168"/>
      <c r="T150" s="169"/>
      <c r="AT150" s="164" t="s">
        <v>141</v>
      </c>
      <c r="AU150" s="164" t="s">
        <v>90</v>
      </c>
      <c r="AV150" s="14" t="s">
        <v>135</v>
      </c>
      <c r="AW150" s="14" t="s">
        <v>36</v>
      </c>
      <c r="AX150" s="14" t="s">
        <v>88</v>
      </c>
      <c r="AY150" s="164" t="s">
        <v>128</v>
      </c>
    </row>
    <row r="151" spans="2:65" s="1" customFormat="1" ht="33" customHeight="1">
      <c r="B151" s="31"/>
      <c r="C151" s="131" t="s">
        <v>157</v>
      </c>
      <c r="D151" s="131" t="s">
        <v>130</v>
      </c>
      <c r="E151" s="132" t="s">
        <v>158</v>
      </c>
      <c r="F151" s="133" t="s">
        <v>159</v>
      </c>
      <c r="G151" s="134" t="s">
        <v>133</v>
      </c>
      <c r="H151" s="135">
        <v>950</v>
      </c>
      <c r="I151" s="136"/>
      <c r="J151" s="137">
        <f>ROUND(I151*H151,2)</f>
        <v>0</v>
      </c>
      <c r="K151" s="133" t="s">
        <v>134</v>
      </c>
      <c r="L151" s="31"/>
      <c r="M151" s="138" t="s">
        <v>1</v>
      </c>
      <c r="N151" s="139" t="s">
        <v>45</v>
      </c>
      <c r="P151" s="140">
        <f>O151*H151</f>
        <v>0</v>
      </c>
      <c r="Q151" s="140">
        <v>4.0000000000000003E-5</v>
      </c>
      <c r="R151" s="140">
        <f>Q151*H151</f>
        <v>3.8000000000000006E-2</v>
      </c>
      <c r="S151" s="140">
        <v>9.1999999999999998E-2</v>
      </c>
      <c r="T151" s="141">
        <f>S151*H151</f>
        <v>87.399999999999991</v>
      </c>
      <c r="AR151" s="142" t="s">
        <v>135</v>
      </c>
      <c r="AT151" s="142" t="s">
        <v>130</v>
      </c>
      <c r="AU151" s="142" t="s">
        <v>90</v>
      </c>
      <c r="AY151" s="16" t="s">
        <v>128</v>
      </c>
      <c r="BE151" s="143">
        <f>IF(N151="základní",J151,0)</f>
        <v>0</v>
      </c>
      <c r="BF151" s="143">
        <f>IF(N151="snížená",J151,0)</f>
        <v>0</v>
      </c>
      <c r="BG151" s="143">
        <f>IF(N151="zákl. přenesená",J151,0)</f>
        <v>0</v>
      </c>
      <c r="BH151" s="143">
        <f>IF(N151="sníž. přenesená",J151,0)</f>
        <v>0</v>
      </c>
      <c r="BI151" s="143">
        <f>IF(N151="nulová",J151,0)</f>
        <v>0</v>
      </c>
      <c r="BJ151" s="16" t="s">
        <v>88</v>
      </c>
      <c r="BK151" s="143">
        <f>ROUND(I151*H151,2)</f>
        <v>0</v>
      </c>
      <c r="BL151" s="16" t="s">
        <v>135</v>
      </c>
      <c r="BM151" s="142" t="s">
        <v>160</v>
      </c>
    </row>
    <row r="152" spans="2:65" s="1" customFormat="1" ht="29.25">
      <c r="B152" s="31"/>
      <c r="D152" s="144" t="s">
        <v>137</v>
      </c>
      <c r="F152" s="145" t="s">
        <v>161</v>
      </c>
      <c r="I152" s="146"/>
      <c r="L152" s="31"/>
      <c r="M152" s="147"/>
      <c r="T152" s="55"/>
      <c r="AT152" s="16" t="s">
        <v>137</v>
      </c>
      <c r="AU152" s="16" t="s">
        <v>90</v>
      </c>
    </row>
    <row r="153" spans="2:65" s="1" customFormat="1" ht="11.25">
      <c r="B153" s="31"/>
      <c r="D153" s="148" t="s">
        <v>139</v>
      </c>
      <c r="F153" s="149" t="s">
        <v>162</v>
      </c>
      <c r="I153" s="146"/>
      <c r="L153" s="31"/>
      <c r="M153" s="147"/>
      <c r="T153" s="55"/>
      <c r="AT153" s="16" t="s">
        <v>139</v>
      </c>
      <c r="AU153" s="16" t="s">
        <v>90</v>
      </c>
    </row>
    <row r="154" spans="2:65" s="12" customFormat="1" ht="11.25">
      <c r="B154" s="150"/>
      <c r="D154" s="144" t="s">
        <v>141</v>
      </c>
      <c r="E154" s="151" t="s">
        <v>1</v>
      </c>
      <c r="F154" s="152" t="s">
        <v>142</v>
      </c>
      <c r="H154" s="151" t="s">
        <v>1</v>
      </c>
      <c r="I154" s="153"/>
      <c r="L154" s="150"/>
      <c r="M154" s="154"/>
      <c r="T154" s="155"/>
      <c r="AT154" s="151" t="s">
        <v>141</v>
      </c>
      <c r="AU154" s="151" t="s">
        <v>90</v>
      </c>
      <c r="AV154" s="12" t="s">
        <v>88</v>
      </c>
      <c r="AW154" s="12" t="s">
        <v>36</v>
      </c>
      <c r="AX154" s="12" t="s">
        <v>80</v>
      </c>
      <c r="AY154" s="151" t="s">
        <v>128</v>
      </c>
    </row>
    <row r="155" spans="2:65" s="12" customFormat="1" ht="11.25">
      <c r="B155" s="150"/>
      <c r="D155" s="144" t="s">
        <v>141</v>
      </c>
      <c r="E155" s="151" t="s">
        <v>1</v>
      </c>
      <c r="F155" s="152" t="s">
        <v>143</v>
      </c>
      <c r="H155" s="151" t="s">
        <v>1</v>
      </c>
      <c r="I155" s="153"/>
      <c r="L155" s="150"/>
      <c r="M155" s="154"/>
      <c r="T155" s="155"/>
      <c r="AT155" s="151" t="s">
        <v>141</v>
      </c>
      <c r="AU155" s="151" t="s">
        <v>90</v>
      </c>
      <c r="AV155" s="12" t="s">
        <v>88</v>
      </c>
      <c r="AW155" s="12" t="s">
        <v>36</v>
      </c>
      <c r="AX155" s="12" t="s">
        <v>80</v>
      </c>
      <c r="AY155" s="151" t="s">
        <v>128</v>
      </c>
    </row>
    <row r="156" spans="2:65" s="13" customFormat="1" ht="11.25">
      <c r="B156" s="156"/>
      <c r="D156" s="144" t="s">
        <v>141</v>
      </c>
      <c r="E156" s="157" t="s">
        <v>1</v>
      </c>
      <c r="F156" s="158" t="s">
        <v>163</v>
      </c>
      <c r="H156" s="159">
        <v>950</v>
      </c>
      <c r="I156" s="160"/>
      <c r="L156" s="156"/>
      <c r="M156" s="161"/>
      <c r="T156" s="162"/>
      <c r="AT156" s="157" t="s">
        <v>141</v>
      </c>
      <c r="AU156" s="157" t="s">
        <v>90</v>
      </c>
      <c r="AV156" s="13" t="s">
        <v>90</v>
      </c>
      <c r="AW156" s="13" t="s">
        <v>36</v>
      </c>
      <c r="AX156" s="13" t="s">
        <v>80</v>
      </c>
      <c r="AY156" s="157" t="s">
        <v>128</v>
      </c>
    </row>
    <row r="157" spans="2:65" s="14" customFormat="1" ht="11.25">
      <c r="B157" s="163"/>
      <c r="D157" s="144" t="s">
        <v>141</v>
      </c>
      <c r="E157" s="164" t="s">
        <v>1</v>
      </c>
      <c r="F157" s="165" t="s">
        <v>149</v>
      </c>
      <c r="H157" s="166">
        <v>950</v>
      </c>
      <c r="I157" s="167"/>
      <c r="L157" s="163"/>
      <c r="M157" s="168"/>
      <c r="T157" s="169"/>
      <c r="AT157" s="164" t="s">
        <v>141</v>
      </c>
      <c r="AU157" s="164" t="s">
        <v>90</v>
      </c>
      <c r="AV157" s="14" t="s">
        <v>135</v>
      </c>
      <c r="AW157" s="14" t="s">
        <v>36</v>
      </c>
      <c r="AX157" s="14" t="s">
        <v>88</v>
      </c>
      <c r="AY157" s="164" t="s">
        <v>128</v>
      </c>
    </row>
    <row r="158" spans="2:65" s="1" customFormat="1" ht="33" customHeight="1">
      <c r="B158" s="31"/>
      <c r="C158" s="131" t="s">
        <v>135</v>
      </c>
      <c r="D158" s="131" t="s">
        <v>130</v>
      </c>
      <c r="E158" s="132" t="s">
        <v>164</v>
      </c>
      <c r="F158" s="133" t="s">
        <v>165</v>
      </c>
      <c r="G158" s="134" t="s">
        <v>133</v>
      </c>
      <c r="H158" s="135">
        <v>553</v>
      </c>
      <c r="I158" s="136"/>
      <c r="J158" s="137">
        <f>ROUND(I158*H158,2)</f>
        <v>0</v>
      </c>
      <c r="K158" s="133" t="s">
        <v>134</v>
      </c>
      <c r="L158" s="31"/>
      <c r="M158" s="138" t="s">
        <v>1</v>
      </c>
      <c r="N158" s="139" t="s">
        <v>45</v>
      </c>
      <c r="P158" s="140">
        <f>O158*H158</f>
        <v>0</v>
      </c>
      <c r="Q158" s="140">
        <v>9.0000000000000006E-5</v>
      </c>
      <c r="R158" s="140">
        <f>Q158*H158</f>
        <v>4.9770000000000002E-2</v>
      </c>
      <c r="S158" s="140">
        <v>0.23</v>
      </c>
      <c r="T158" s="141">
        <f>S158*H158</f>
        <v>127.19000000000001</v>
      </c>
      <c r="AR158" s="142" t="s">
        <v>135</v>
      </c>
      <c r="AT158" s="142" t="s">
        <v>130</v>
      </c>
      <c r="AU158" s="142" t="s">
        <v>90</v>
      </c>
      <c r="AY158" s="16" t="s">
        <v>128</v>
      </c>
      <c r="BE158" s="143">
        <f>IF(N158="základní",J158,0)</f>
        <v>0</v>
      </c>
      <c r="BF158" s="143">
        <f>IF(N158="snížená",J158,0)</f>
        <v>0</v>
      </c>
      <c r="BG158" s="143">
        <f>IF(N158="zákl. přenesená",J158,0)</f>
        <v>0</v>
      </c>
      <c r="BH158" s="143">
        <f>IF(N158="sníž. přenesená",J158,0)</f>
        <v>0</v>
      </c>
      <c r="BI158" s="143">
        <f>IF(N158="nulová",J158,0)</f>
        <v>0</v>
      </c>
      <c r="BJ158" s="16" t="s">
        <v>88</v>
      </c>
      <c r="BK158" s="143">
        <f>ROUND(I158*H158,2)</f>
        <v>0</v>
      </c>
      <c r="BL158" s="16" t="s">
        <v>135</v>
      </c>
      <c r="BM158" s="142" t="s">
        <v>166</v>
      </c>
    </row>
    <row r="159" spans="2:65" s="1" customFormat="1" ht="29.25">
      <c r="B159" s="31"/>
      <c r="D159" s="144" t="s">
        <v>137</v>
      </c>
      <c r="F159" s="145" t="s">
        <v>167</v>
      </c>
      <c r="I159" s="146"/>
      <c r="L159" s="31"/>
      <c r="M159" s="147"/>
      <c r="T159" s="55"/>
      <c r="AT159" s="16" t="s">
        <v>137</v>
      </c>
      <c r="AU159" s="16" t="s">
        <v>90</v>
      </c>
    </row>
    <row r="160" spans="2:65" s="1" customFormat="1" ht="11.25">
      <c r="B160" s="31"/>
      <c r="D160" s="148" t="s">
        <v>139</v>
      </c>
      <c r="F160" s="149" t="s">
        <v>168</v>
      </c>
      <c r="I160" s="146"/>
      <c r="L160" s="31"/>
      <c r="M160" s="147"/>
      <c r="T160" s="55"/>
      <c r="AT160" s="16" t="s">
        <v>139</v>
      </c>
      <c r="AU160" s="16" t="s">
        <v>90</v>
      </c>
    </row>
    <row r="161" spans="2:65" s="12" customFormat="1" ht="11.25">
      <c r="B161" s="150"/>
      <c r="D161" s="144" t="s">
        <v>141</v>
      </c>
      <c r="E161" s="151" t="s">
        <v>1</v>
      </c>
      <c r="F161" s="152" t="s">
        <v>142</v>
      </c>
      <c r="H161" s="151" t="s">
        <v>1</v>
      </c>
      <c r="I161" s="153"/>
      <c r="L161" s="150"/>
      <c r="M161" s="154"/>
      <c r="T161" s="155"/>
      <c r="AT161" s="151" t="s">
        <v>141</v>
      </c>
      <c r="AU161" s="151" t="s">
        <v>90</v>
      </c>
      <c r="AV161" s="12" t="s">
        <v>88</v>
      </c>
      <c r="AW161" s="12" t="s">
        <v>36</v>
      </c>
      <c r="AX161" s="12" t="s">
        <v>80</v>
      </c>
      <c r="AY161" s="151" t="s">
        <v>128</v>
      </c>
    </row>
    <row r="162" spans="2:65" s="12" customFormat="1" ht="11.25">
      <c r="B162" s="150"/>
      <c r="D162" s="144" t="s">
        <v>141</v>
      </c>
      <c r="E162" s="151" t="s">
        <v>1</v>
      </c>
      <c r="F162" s="152" t="s">
        <v>143</v>
      </c>
      <c r="H162" s="151" t="s">
        <v>1</v>
      </c>
      <c r="I162" s="153"/>
      <c r="L162" s="150"/>
      <c r="M162" s="154"/>
      <c r="T162" s="155"/>
      <c r="AT162" s="151" t="s">
        <v>141</v>
      </c>
      <c r="AU162" s="151" t="s">
        <v>90</v>
      </c>
      <c r="AV162" s="12" t="s">
        <v>88</v>
      </c>
      <c r="AW162" s="12" t="s">
        <v>36</v>
      </c>
      <c r="AX162" s="12" t="s">
        <v>80</v>
      </c>
      <c r="AY162" s="151" t="s">
        <v>128</v>
      </c>
    </row>
    <row r="163" spans="2:65" s="13" customFormat="1" ht="11.25">
      <c r="B163" s="156"/>
      <c r="D163" s="144" t="s">
        <v>141</v>
      </c>
      <c r="E163" s="157" t="s">
        <v>1</v>
      </c>
      <c r="F163" s="158" t="s">
        <v>169</v>
      </c>
      <c r="H163" s="159">
        <v>459</v>
      </c>
      <c r="I163" s="160"/>
      <c r="L163" s="156"/>
      <c r="M163" s="161"/>
      <c r="T163" s="162"/>
      <c r="AT163" s="157" t="s">
        <v>141</v>
      </c>
      <c r="AU163" s="157" t="s">
        <v>90</v>
      </c>
      <c r="AV163" s="13" t="s">
        <v>90</v>
      </c>
      <c r="AW163" s="13" t="s">
        <v>36</v>
      </c>
      <c r="AX163" s="13" t="s">
        <v>80</v>
      </c>
      <c r="AY163" s="157" t="s">
        <v>128</v>
      </c>
    </row>
    <row r="164" spans="2:65" s="12" customFormat="1" ht="11.25">
      <c r="B164" s="150"/>
      <c r="D164" s="144" t="s">
        <v>141</v>
      </c>
      <c r="E164" s="151" t="s">
        <v>1</v>
      </c>
      <c r="F164" s="152" t="s">
        <v>145</v>
      </c>
      <c r="H164" s="151" t="s">
        <v>1</v>
      </c>
      <c r="I164" s="153"/>
      <c r="L164" s="150"/>
      <c r="M164" s="154"/>
      <c r="T164" s="155"/>
      <c r="AT164" s="151" t="s">
        <v>141</v>
      </c>
      <c r="AU164" s="151" t="s">
        <v>90</v>
      </c>
      <c r="AV164" s="12" t="s">
        <v>88</v>
      </c>
      <c r="AW164" s="12" t="s">
        <v>36</v>
      </c>
      <c r="AX164" s="12" t="s">
        <v>80</v>
      </c>
      <c r="AY164" s="151" t="s">
        <v>128</v>
      </c>
    </row>
    <row r="165" spans="2:65" s="13" customFormat="1" ht="11.25">
      <c r="B165" s="156"/>
      <c r="D165" s="144" t="s">
        <v>141</v>
      </c>
      <c r="E165" s="157" t="s">
        <v>1</v>
      </c>
      <c r="F165" s="158" t="s">
        <v>170</v>
      </c>
      <c r="H165" s="159">
        <v>89.6</v>
      </c>
      <c r="I165" s="160"/>
      <c r="L165" s="156"/>
      <c r="M165" s="161"/>
      <c r="T165" s="162"/>
      <c r="AT165" s="157" t="s">
        <v>141</v>
      </c>
      <c r="AU165" s="157" t="s">
        <v>90</v>
      </c>
      <c r="AV165" s="13" t="s">
        <v>90</v>
      </c>
      <c r="AW165" s="13" t="s">
        <v>36</v>
      </c>
      <c r="AX165" s="13" t="s">
        <v>80</v>
      </c>
      <c r="AY165" s="157" t="s">
        <v>128</v>
      </c>
    </row>
    <row r="166" spans="2:65" s="12" customFormat="1" ht="11.25">
      <c r="B166" s="150"/>
      <c r="D166" s="144" t="s">
        <v>141</v>
      </c>
      <c r="E166" s="151" t="s">
        <v>1</v>
      </c>
      <c r="F166" s="152" t="s">
        <v>147</v>
      </c>
      <c r="H166" s="151" t="s">
        <v>1</v>
      </c>
      <c r="I166" s="153"/>
      <c r="L166" s="150"/>
      <c r="M166" s="154"/>
      <c r="T166" s="155"/>
      <c r="AT166" s="151" t="s">
        <v>141</v>
      </c>
      <c r="AU166" s="151" t="s">
        <v>90</v>
      </c>
      <c r="AV166" s="12" t="s">
        <v>88</v>
      </c>
      <c r="AW166" s="12" t="s">
        <v>36</v>
      </c>
      <c r="AX166" s="12" t="s">
        <v>80</v>
      </c>
      <c r="AY166" s="151" t="s">
        <v>128</v>
      </c>
    </row>
    <row r="167" spans="2:65" s="13" customFormat="1" ht="11.25">
      <c r="B167" s="156"/>
      <c r="D167" s="144" t="s">
        <v>141</v>
      </c>
      <c r="E167" s="157" t="s">
        <v>1</v>
      </c>
      <c r="F167" s="158" t="s">
        <v>148</v>
      </c>
      <c r="H167" s="159">
        <v>4.4000000000000004</v>
      </c>
      <c r="I167" s="160"/>
      <c r="L167" s="156"/>
      <c r="M167" s="161"/>
      <c r="T167" s="162"/>
      <c r="AT167" s="157" t="s">
        <v>141</v>
      </c>
      <c r="AU167" s="157" t="s">
        <v>90</v>
      </c>
      <c r="AV167" s="13" t="s">
        <v>90</v>
      </c>
      <c r="AW167" s="13" t="s">
        <v>36</v>
      </c>
      <c r="AX167" s="13" t="s">
        <v>80</v>
      </c>
      <c r="AY167" s="157" t="s">
        <v>128</v>
      </c>
    </row>
    <row r="168" spans="2:65" s="14" customFormat="1" ht="11.25">
      <c r="B168" s="163"/>
      <c r="D168" s="144" t="s">
        <v>141</v>
      </c>
      <c r="E168" s="164" t="s">
        <v>1</v>
      </c>
      <c r="F168" s="165" t="s">
        <v>149</v>
      </c>
      <c r="H168" s="166">
        <v>553</v>
      </c>
      <c r="I168" s="167"/>
      <c r="L168" s="163"/>
      <c r="M168" s="168"/>
      <c r="T168" s="169"/>
      <c r="AT168" s="164" t="s">
        <v>141</v>
      </c>
      <c r="AU168" s="164" t="s">
        <v>90</v>
      </c>
      <c r="AV168" s="14" t="s">
        <v>135</v>
      </c>
      <c r="AW168" s="14" t="s">
        <v>36</v>
      </c>
      <c r="AX168" s="14" t="s">
        <v>88</v>
      </c>
      <c r="AY168" s="164" t="s">
        <v>128</v>
      </c>
    </row>
    <row r="169" spans="2:65" s="1" customFormat="1" ht="16.5" customHeight="1">
      <c r="B169" s="31"/>
      <c r="C169" s="131" t="s">
        <v>171</v>
      </c>
      <c r="D169" s="131" t="s">
        <v>130</v>
      </c>
      <c r="E169" s="132" t="s">
        <v>172</v>
      </c>
      <c r="F169" s="133" t="s">
        <v>173</v>
      </c>
      <c r="G169" s="134" t="s">
        <v>174</v>
      </c>
      <c r="H169" s="135">
        <v>180</v>
      </c>
      <c r="I169" s="136"/>
      <c r="J169" s="137">
        <f>ROUND(I169*H169,2)</f>
        <v>0</v>
      </c>
      <c r="K169" s="133" t="s">
        <v>134</v>
      </c>
      <c r="L169" s="31"/>
      <c r="M169" s="138" t="s">
        <v>1</v>
      </c>
      <c r="N169" s="139" t="s">
        <v>45</v>
      </c>
      <c r="P169" s="140">
        <f>O169*H169</f>
        <v>0</v>
      </c>
      <c r="Q169" s="140">
        <v>0</v>
      </c>
      <c r="R169" s="140">
        <f>Q169*H169</f>
        <v>0</v>
      </c>
      <c r="S169" s="140">
        <v>0.28999999999999998</v>
      </c>
      <c r="T169" s="141">
        <f>S169*H169</f>
        <v>52.199999999999996</v>
      </c>
      <c r="AR169" s="142" t="s">
        <v>135</v>
      </c>
      <c r="AT169" s="142" t="s">
        <v>130</v>
      </c>
      <c r="AU169" s="142" t="s">
        <v>90</v>
      </c>
      <c r="AY169" s="16" t="s">
        <v>128</v>
      </c>
      <c r="BE169" s="143">
        <f>IF(N169="základní",J169,0)</f>
        <v>0</v>
      </c>
      <c r="BF169" s="143">
        <f>IF(N169="snížená",J169,0)</f>
        <v>0</v>
      </c>
      <c r="BG169" s="143">
        <f>IF(N169="zákl. přenesená",J169,0)</f>
        <v>0</v>
      </c>
      <c r="BH169" s="143">
        <f>IF(N169="sníž. přenesená",J169,0)</f>
        <v>0</v>
      </c>
      <c r="BI169" s="143">
        <f>IF(N169="nulová",J169,0)</f>
        <v>0</v>
      </c>
      <c r="BJ169" s="16" t="s">
        <v>88</v>
      </c>
      <c r="BK169" s="143">
        <f>ROUND(I169*H169,2)</f>
        <v>0</v>
      </c>
      <c r="BL169" s="16" t="s">
        <v>135</v>
      </c>
      <c r="BM169" s="142" t="s">
        <v>175</v>
      </c>
    </row>
    <row r="170" spans="2:65" s="1" customFormat="1" ht="11.25">
      <c r="B170" s="31"/>
      <c r="D170" s="144" t="s">
        <v>137</v>
      </c>
      <c r="F170" s="145" t="s">
        <v>173</v>
      </c>
      <c r="I170" s="146"/>
      <c r="L170" s="31"/>
      <c r="M170" s="147"/>
      <c r="T170" s="55"/>
      <c r="AT170" s="16" t="s">
        <v>137</v>
      </c>
      <c r="AU170" s="16" t="s">
        <v>90</v>
      </c>
    </row>
    <row r="171" spans="2:65" s="1" customFormat="1" ht="11.25">
      <c r="B171" s="31"/>
      <c r="D171" s="148" t="s">
        <v>139</v>
      </c>
      <c r="F171" s="149" t="s">
        <v>176</v>
      </c>
      <c r="I171" s="146"/>
      <c r="L171" s="31"/>
      <c r="M171" s="147"/>
      <c r="T171" s="55"/>
      <c r="AT171" s="16" t="s">
        <v>139</v>
      </c>
      <c r="AU171" s="16" t="s">
        <v>90</v>
      </c>
    </row>
    <row r="172" spans="2:65" s="12" customFormat="1" ht="11.25">
      <c r="B172" s="150"/>
      <c r="D172" s="144" t="s">
        <v>141</v>
      </c>
      <c r="E172" s="151" t="s">
        <v>1</v>
      </c>
      <c r="F172" s="152" t="s">
        <v>177</v>
      </c>
      <c r="H172" s="151" t="s">
        <v>1</v>
      </c>
      <c r="I172" s="153"/>
      <c r="L172" s="150"/>
      <c r="M172" s="154"/>
      <c r="T172" s="155"/>
      <c r="AT172" s="151" t="s">
        <v>141</v>
      </c>
      <c r="AU172" s="151" t="s">
        <v>90</v>
      </c>
      <c r="AV172" s="12" t="s">
        <v>88</v>
      </c>
      <c r="AW172" s="12" t="s">
        <v>36</v>
      </c>
      <c r="AX172" s="12" t="s">
        <v>80</v>
      </c>
      <c r="AY172" s="151" t="s">
        <v>128</v>
      </c>
    </row>
    <row r="173" spans="2:65" s="12" customFormat="1" ht="11.25">
      <c r="B173" s="150"/>
      <c r="D173" s="144" t="s">
        <v>141</v>
      </c>
      <c r="E173" s="151" t="s">
        <v>1</v>
      </c>
      <c r="F173" s="152" t="s">
        <v>143</v>
      </c>
      <c r="H173" s="151" t="s">
        <v>1</v>
      </c>
      <c r="I173" s="153"/>
      <c r="L173" s="150"/>
      <c r="M173" s="154"/>
      <c r="T173" s="155"/>
      <c r="AT173" s="151" t="s">
        <v>141</v>
      </c>
      <c r="AU173" s="151" t="s">
        <v>90</v>
      </c>
      <c r="AV173" s="12" t="s">
        <v>88</v>
      </c>
      <c r="AW173" s="12" t="s">
        <v>36</v>
      </c>
      <c r="AX173" s="12" t="s">
        <v>80</v>
      </c>
      <c r="AY173" s="151" t="s">
        <v>128</v>
      </c>
    </row>
    <row r="174" spans="2:65" s="13" customFormat="1" ht="11.25">
      <c r="B174" s="156"/>
      <c r="D174" s="144" t="s">
        <v>141</v>
      </c>
      <c r="E174" s="157" t="s">
        <v>1</v>
      </c>
      <c r="F174" s="158" t="s">
        <v>178</v>
      </c>
      <c r="H174" s="159">
        <v>180</v>
      </c>
      <c r="I174" s="160"/>
      <c r="L174" s="156"/>
      <c r="M174" s="161"/>
      <c r="T174" s="162"/>
      <c r="AT174" s="157" t="s">
        <v>141</v>
      </c>
      <c r="AU174" s="157" t="s">
        <v>90</v>
      </c>
      <c r="AV174" s="13" t="s">
        <v>90</v>
      </c>
      <c r="AW174" s="13" t="s">
        <v>36</v>
      </c>
      <c r="AX174" s="13" t="s">
        <v>80</v>
      </c>
      <c r="AY174" s="157" t="s">
        <v>128</v>
      </c>
    </row>
    <row r="175" spans="2:65" s="14" customFormat="1" ht="11.25">
      <c r="B175" s="163"/>
      <c r="D175" s="144" t="s">
        <v>141</v>
      </c>
      <c r="E175" s="164" t="s">
        <v>1</v>
      </c>
      <c r="F175" s="165" t="s">
        <v>149</v>
      </c>
      <c r="H175" s="166">
        <v>180</v>
      </c>
      <c r="I175" s="167"/>
      <c r="L175" s="163"/>
      <c r="M175" s="168"/>
      <c r="T175" s="169"/>
      <c r="AT175" s="164" t="s">
        <v>141</v>
      </c>
      <c r="AU175" s="164" t="s">
        <v>90</v>
      </c>
      <c r="AV175" s="14" t="s">
        <v>135</v>
      </c>
      <c r="AW175" s="14" t="s">
        <v>36</v>
      </c>
      <c r="AX175" s="14" t="s">
        <v>88</v>
      </c>
      <c r="AY175" s="164" t="s">
        <v>128</v>
      </c>
    </row>
    <row r="176" spans="2:65" s="1" customFormat="1" ht="24.2" customHeight="1">
      <c r="B176" s="31"/>
      <c r="C176" s="131" t="s">
        <v>179</v>
      </c>
      <c r="D176" s="131" t="s">
        <v>130</v>
      </c>
      <c r="E176" s="132" t="s">
        <v>180</v>
      </c>
      <c r="F176" s="133" t="s">
        <v>181</v>
      </c>
      <c r="G176" s="134" t="s">
        <v>182</v>
      </c>
      <c r="H176" s="135">
        <v>5760</v>
      </c>
      <c r="I176" s="136"/>
      <c r="J176" s="137">
        <f>ROUND(I176*H176,2)</f>
        <v>0</v>
      </c>
      <c r="K176" s="133" t="s">
        <v>134</v>
      </c>
      <c r="L176" s="31"/>
      <c r="M176" s="138" t="s">
        <v>1</v>
      </c>
      <c r="N176" s="139" t="s">
        <v>45</v>
      </c>
      <c r="P176" s="140">
        <f>O176*H176</f>
        <v>0</v>
      </c>
      <c r="Q176" s="140">
        <v>3.0000000000000001E-5</v>
      </c>
      <c r="R176" s="140">
        <f>Q176*H176</f>
        <v>0.17280000000000001</v>
      </c>
      <c r="S176" s="140">
        <v>0</v>
      </c>
      <c r="T176" s="141">
        <f>S176*H176</f>
        <v>0</v>
      </c>
      <c r="AR176" s="142" t="s">
        <v>135</v>
      </c>
      <c r="AT176" s="142" t="s">
        <v>130</v>
      </c>
      <c r="AU176" s="142" t="s">
        <v>90</v>
      </c>
      <c r="AY176" s="16" t="s">
        <v>128</v>
      </c>
      <c r="BE176" s="143">
        <f>IF(N176="základní",J176,0)</f>
        <v>0</v>
      </c>
      <c r="BF176" s="143">
        <f>IF(N176="snížená",J176,0)</f>
        <v>0</v>
      </c>
      <c r="BG176" s="143">
        <f>IF(N176="zákl. přenesená",J176,0)</f>
        <v>0</v>
      </c>
      <c r="BH176" s="143">
        <f>IF(N176="sníž. přenesená",J176,0)</f>
        <v>0</v>
      </c>
      <c r="BI176" s="143">
        <f>IF(N176="nulová",J176,0)</f>
        <v>0</v>
      </c>
      <c r="BJ176" s="16" t="s">
        <v>88</v>
      </c>
      <c r="BK176" s="143">
        <f>ROUND(I176*H176,2)</f>
        <v>0</v>
      </c>
      <c r="BL176" s="16" t="s">
        <v>135</v>
      </c>
      <c r="BM176" s="142" t="s">
        <v>183</v>
      </c>
    </row>
    <row r="177" spans="2:65" s="1" customFormat="1" ht="19.5">
      <c r="B177" s="31"/>
      <c r="D177" s="144" t="s">
        <v>137</v>
      </c>
      <c r="F177" s="145" t="s">
        <v>181</v>
      </c>
      <c r="I177" s="146"/>
      <c r="L177" s="31"/>
      <c r="M177" s="147"/>
      <c r="T177" s="55"/>
      <c r="AT177" s="16" t="s">
        <v>137</v>
      </c>
      <c r="AU177" s="16" t="s">
        <v>90</v>
      </c>
    </row>
    <row r="178" spans="2:65" s="1" customFormat="1" ht="11.25">
      <c r="B178" s="31"/>
      <c r="D178" s="148" t="s">
        <v>139</v>
      </c>
      <c r="F178" s="149" t="s">
        <v>184</v>
      </c>
      <c r="I178" s="146"/>
      <c r="L178" s="31"/>
      <c r="M178" s="147"/>
      <c r="T178" s="55"/>
      <c r="AT178" s="16" t="s">
        <v>139</v>
      </c>
      <c r="AU178" s="16" t="s">
        <v>90</v>
      </c>
    </row>
    <row r="179" spans="2:65" s="12" customFormat="1" ht="11.25">
      <c r="B179" s="150"/>
      <c r="D179" s="144" t="s">
        <v>141</v>
      </c>
      <c r="E179" s="151" t="s">
        <v>1</v>
      </c>
      <c r="F179" s="152" t="s">
        <v>185</v>
      </c>
      <c r="H179" s="151" t="s">
        <v>1</v>
      </c>
      <c r="I179" s="153"/>
      <c r="L179" s="150"/>
      <c r="M179" s="154"/>
      <c r="T179" s="155"/>
      <c r="AT179" s="151" t="s">
        <v>141</v>
      </c>
      <c r="AU179" s="151" t="s">
        <v>90</v>
      </c>
      <c r="AV179" s="12" t="s">
        <v>88</v>
      </c>
      <c r="AW179" s="12" t="s">
        <v>36</v>
      </c>
      <c r="AX179" s="12" t="s">
        <v>80</v>
      </c>
      <c r="AY179" s="151" t="s">
        <v>128</v>
      </c>
    </row>
    <row r="180" spans="2:65" s="12" customFormat="1" ht="11.25">
      <c r="B180" s="150"/>
      <c r="D180" s="144" t="s">
        <v>141</v>
      </c>
      <c r="E180" s="151" t="s">
        <v>1</v>
      </c>
      <c r="F180" s="152" t="s">
        <v>186</v>
      </c>
      <c r="H180" s="151" t="s">
        <v>1</v>
      </c>
      <c r="I180" s="153"/>
      <c r="L180" s="150"/>
      <c r="M180" s="154"/>
      <c r="T180" s="155"/>
      <c r="AT180" s="151" t="s">
        <v>141</v>
      </c>
      <c r="AU180" s="151" t="s">
        <v>90</v>
      </c>
      <c r="AV180" s="12" t="s">
        <v>88</v>
      </c>
      <c r="AW180" s="12" t="s">
        <v>36</v>
      </c>
      <c r="AX180" s="12" t="s">
        <v>80</v>
      </c>
      <c r="AY180" s="151" t="s">
        <v>128</v>
      </c>
    </row>
    <row r="181" spans="2:65" s="13" customFormat="1" ht="11.25">
      <c r="B181" s="156"/>
      <c r="D181" s="144" t="s">
        <v>141</v>
      </c>
      <c r="E181" s="157" t="s">
        <v>1</v>
      </c>
      <c r="F181" s="158" t="s">
        <v>187</v>
      </c>
      <c r="H181" s="159">
        <v>2880</v>
      </c>
      <c r="I181" s="160"/>
      <c r="L181" s="156"/>
      <c r="M181" s="161"/>
      <c r="T181" s="162"/>
      <c r="AT181" s="157" t="s">
        <v>141</v>
      </c>
      <c r="AU181" s="157" t="s">
        <v>90</v>
      </c>
      <c r="AV181" s="13" t="s">
        <v>90</v>
      </c>
      <c r="AW181" s="13" t="s">
        <v>36</v>
      </c>
      <c r="AX181" s="13" t="s">
        <v>80</v>
      </c>
      <c r="AY181" s="157" t="s">
        <v>128</v>
      </c>
    </row>
    <row r="182" spans="2:65" s="12" customFormat="1" ht="11.25">
      <c r="B182" s="150"/>
      <c r="D182" s="144" t="s">
        <v>141</v>
      </c>
      <c r="E182" s="151" t="s">
        <v>1</v>
      </c>
      <c r="F182" s="152" t="s">
        <v>188</v>
      </c>
      <c r="H182" s="151" t="s">
        <v>1</v>
      </c>
      <c r="I182" s="153"/>
      <c r="L182" s="150"/>
      <c r="M182" s="154"/>
      <c r="T182" s="155"/>
      <c r="AT182" s="151" t="s">
        <v>141</v>
      </c>
      <c r="AU182" s="151" t="s">
        <v>90</v>
      </c>
      <c r="AV182" s="12" t="s">
        <v>88</v>
      </c>
      <c r="AW182" s="12" t="s">
        <v>36</v>
      </c>
      <c r="AX182" s="12" t="s">
        <v>80</v>
      </c>
      <c r="AY182" s="151" t="s">
        <v>128</v>
      </c>
    </row>
    <row r="183" spans="2:65" s="13" customFormat="1" ht="11.25">
      <c r="B183" s="156"/>
      <c r="D183" s="144" t="s">
        <v>141</v>
      </c>
      <c r="E183" s="157" t="s">
        <v>1</v>
      </c>
      <c r="F183" s="158" t="s">
        <v>187</v>
      </c>
      <c r="H183" s="159">
        <v>2880</v>
      </c>
      <c r="I183" s="160"/>
      <c r="L183" s="156"/>
      <c r="M183" s="161"/>
      <c r="T183" s="162"/>
      <c r="AT183" s="157" t="s">
        <v>141</v>
      </c>
      <c r="AU183" s="157" t="s">
        <v>90</v>
      </c>
      <c r="AV183" s="13" t="s">
        <v>90</v>
      </c>
      <c r="AW183" s="13" t="s">
        <v>36</v>
      </c>
      <c r="AX183" s="13" t="s">
        <v>80</v>
      </c>
      <c r="AY183" s="157" t="s">
        <v>128</v>
      </c>
    </row>
    <row r="184" spans="2:65" s="14" customFormat="1" ht="11.25">
      <c r="B184" s="163"/>
      <c r="D184" s="144" t="s">
        <v>141</v>
      </c>
      <c r="E184" s="164" t="s">
        <v>1</v>
      </c>
      <c r="F184" s="165" t="s">
        <v>149</v>
      </c>
      <c r="H184" s="166">
        <v>5760</v>
      </c>
      <c r="I184" s="167"/>
      <c r="L184" s="163"/>
      <c r="M184" s="168"/>
      <c r="T184" s="169"/>
      <c r="AT184" s="164" t="s">
        <v>141</v>
      </c>
      <c r="AU184" s="164" t="s">
        <v>90</v>
      </c>
      <c r="AV184" s="14" t="s">
        <v>135</v>
      </c>
      <c r="AW184" s="14" t="s">
        <v>36</v>
      </c>
      <c r="AX184" s="14" t="s">
        <v>88</v>
      </c>
      <c r="AY184" s="164" t="s">
        <v>128</v>
      </c>
    </row>
    <row r="185" spans="2:65" s="1" customFormat="1" ht="24.2" customHeight="1">
      <c r="B185" s="31"/>
      <c r="C185" s="131" t="s">
        <v>189</v>
      </c>
      <c r="D185" s="131" t="s">
        <v>130</v>
      </c>
      <c r="E185" s="132" t="s">
        <v>190</v>
      </c>
      <c r="F185" s="133" t="s">
        <v>191</v>
      </c>
      <c r="G185" s="134" t="s">
        <v>192</v>
      </c>
      <c r="H185" s="135">
        <v>240</v>
      </c>
      <c r="I185" s="136"/>
      <c r="J185" s="137">
        <f>ROUND(I185*H185,2)</f>
        <v>0</v>
      </c>
      <c r="K185" s="133" t="s">
        <v>134</v>
      </c>
      <c r="L185" s="31"/>
      <c r="M185" s="138" t="s">
        <v>1</v>
      </c>
      <c r="N185" s="139" t="s">
        <v>45</v>
      </c>
      <c r="P185" s="140">
        <f>O185*H185</f>
        <v>0</v>
      </c>
      <c r="Q185" s="140">
        <v>0</v>
      </c>
      <c r="R185" s="140">
        <f>Q185*H185</f>
        <v>0</v>
      </c>
      <c r="S185" s="140">
        <v>0</v>
      </c>
      <c r="T185" s="141">
        <f>S185*H185</f>
        <v>0</v>
      </c>
      <c r="AR185" s="142" t="s">
        <v>135</v>
      </c>
      <c r="AT185" s="142" t="s">
        <v>130</v>
      </c>
      <c r="AU185" s="142" t="s">
        <v>90</v>
      </c>
      <c r="AY185" s="16" t="s">
        <v>128</v>
      </c>
      <c r="BE185" s="143">
        <f>IF(N185="základní",J185,0)</f>
        <v>0</v>
      </c>
      <c r="BF185" s="143">
        <f>IF(N185="snížená",J185,0)</f>
        <v>0</v>
      </c>
      <c r="BG185" s="143">
        <f>IF(N185="zákl. přenesená",J185,0)</f>
        <v>0</v>
      </c>
      <c r="BH185" s="143">
        <f>IF(N185="sníž. přenesená",J185,0)</f>
        <v>0</v>
      </c>
      <c r="BI185" s="143">
        <f>IF(N185="nulová",J185,0)</f>
        <v>0</v>
      </c>
      <c r="BJ185" s="16" t="s">
        <v>88</v>
      </c>
      <c r="BK185" s="143">
        <f>ROUND(I185*H185,2)</f>
        <v>0</v>
      </c>
      <c r="BL185" s="16" t="s">
        <v>135</v>
      </c>
      <c r="BM185" s="142" t="s">
        <v>193</v>
      </c>
    </row>
    <row r="186" spans="2:65" s="1" customFormat="1" ht="19.5">
      <c r="B186" s="31"/>
      <c r="D186" s="144" t="s">
        <v>137</v>
      </c>
      <c r="F186" s="145" t="s">
        <v>191</v>
      </c>
      <c r="I186" s="146"/>
      <c r="L186" s="31"/>
      <c r="M186" s="147"/>
      <c r="T186" s="55"/>
      <c r="AT186" s="16" t="s">
        <v>137</v>
      </c>
      <c r="AU186" s="16" t="s">
        <v>90</v>
      </c>
    </row>
    <row r="187" spans="2:65" s="1" customFormat="1" ht="11.25">
      <c r="B187" s="31"/>
      <c r="D187" s="148" t="s">
        <v>139</v>
      </c>
      <c r="F187" s="149" t="s">
        <v>194</v>
      </c>
      <c r="I187" s="146"/>
      <c r="L187" s="31"/>
      <c r="M187" s="147"/>
      <c r="T187" s="55"/>
      <c r="AT187" s="16" t="s">
        <v>139</v>
      </c>
      <c r="AU187" s="16" t="s">
        <v>90</v>
      </c>
    </row>
    <row r="188" spans="2:65" s="12" customFormat="1" ht="11.25">
      <c r="B188" s="150"/>
      <c r="D188" s="144" t="s">
        <v>141</v>
      </c>
      <c r="E188" s="151" t="s">
        <v>1</v>
      </c>
      <c r="F188" s="152" t="s">
        <v>185</v>
      </c>
      <c r="H188" s="151" t="s">
        <v>1</v>
      </c>
      <c r="I188" s="153"/>
      <c r="L188" s="150"/>
      <c r="M188" s="154"/>
      <c r="T188" s="155"/>
      <c r="AT188" s="151" t="s">
        <v>141</v>
      </c>
      <c r="AU188" s="151" t="s">
        <v>90</v>
      </c>
      <c r="AV188" s="12" t="s">
        <v>88</v>
      </c>
      <c r="AW188" s="12" t="s">
        <v>36</v>
      </c>
      <c r="AX188" s="12" t="s">
        <v>80</v>
      </c>
      <c r="AY188" s="151" t="s">
        <v>128</v>
      </c>
    </row>
    <row r="189" spans="2:65" s="12" customFormat="1" ht="11.25">
      <c r="B189" s="150"/>
      <c r="D189" s="144" t="s">
        <v>141</v>
      </c>
      <c r="E189" s="151" t="s">
        <v>1</v>
      </c>
      <c r="F189" s="152" t="s">
        <v>186</v>
      </c>
      <c r="H189" s="151" t="s">
        <v>1</v>
      </c>
      <c r="I189" s="153"/>
      <c r="L189" s="150"/>
      <c r="M189" s="154"/>
      <c r="T189" s="155"/>
      <c r="AT189" s="151" t="s">
        <v>141</v>
      </c>
      <c r="AU189" s="151" t="s">
        <v>90</v>
      </c>
      <c r="AV189" s="12" t="s">
        <v>88</v>
      </c>
      <c r="AW189" s="12" t="s">
        <v>36</v>
      </c>
      <c r="AX189" s="12" t="s">
        <v>80</v>
      </c>
      <c r="AY189" s="151" t="s">
        <v>128</v>
      </c>
    </row>
    <row r="190" spans="2:65" s="13" customFormat="1" ht="11.25">
      <c r="B190" s="156"/>
      <c r="D190" s="144" t="s">
        <v>141</v>
      </c>
      <c r="E190" s="157" t="s">
        <v>1</v>
      </c>
      <c r="F190" s="158" t="s">
        <v>195</v>
      </c>
      <c r="H190" s="159">
        <v>120</v>
      </c>
      <c r="I190" s="160"/>
      <c r="L190" s="156"/>
      <c r="M190" s="161"/>
      <c r="T190" s="162"/>
      <c r="AT190" s="157" t="s">
        <v>141</v>
      </c>
      <c r="AU190" s="157" t="s">
        <v>90</v>
      </c>
      <c r="AV190" s="13" t="s">
        <v>90</v>
      </c>
      <c r="AW190" s="13" t="s">
        <v>36</v>
      </c>
      <c r="AX190" s="13" t="s">
        <v>80</v>
      </c>
      <c r="AY190" s="157" t="s">
        <v>128</v>
      </c>
    </row>
    <row r="191" spans="2:65" s="12" customFormat="1" ht="11.25">
      <c r="B191" s="150"/>
      <c r="D191" s="144" t="s">
        <v>141</v>
      </c>
      <c r="E191" s="151" t="s">
        <v>1</v>
      </c>
      <c r="F191" s="152" t="s">
        <v>188</v>
      </c>
      <c r="H191" s="151" t="s">
        <v>1</v>
      </c>
      <c r="I191" s="153"/>
      <c r="L191" s="150"/>
      <c r="M191" s="154"/>
      <c r="T191" s="155"/>
      <c r="AT191" s="151" t="s">
        <v>141</v>
      </c>
      <c r="AU191" s="151" t="s">
        <v>90</v>
      </c>
      <c r="AV191" s="12" t="s">
        <v>88</v>
      </c>
      <c r="AW191" s="12" t="s">
        <v>36</v>
      </c>
      <c r="AX191" s="12" t="s">
        <v>80</v>
      </c>
      <c r="AY191" s="151" t="s">
        <v>128</v>
      </c>
    </row>
    <row r="192" spans="2:65" s="13" customFormat="1" ht="11.25">
      <c r="B192" s="156"/>
      <c r="D192" s="144" t="s">
        <v>141</v>
      </c>
      <c r="E192" s="157" t="s">
        <v>1</v>
      </c>
      <c r="F192" s="158" t="s">
        <v>195</v>
      </c>
      <c r="H192" s="159">
        <v>120</v>
      </c>
      <c r="I192" s="160"/>
      <c r="L192" s="156"/>
      <c r="M192" s="161"/>
      <c r="T192" s="162"/>
      <c r="AT192" s="157" t="s">
        <v>141</v>
      </c>
      <c r="AU192" s="157" t="s">
        <v>90</v>
      </c>
      <c r="AV192" s="13" t="s">
        <v>90</v>
      </c>
      <c r="AW192" s="13" t="s">
        <v>36</v>
      </c>
      <c r="AX192" s="13" t="s">
        <v>80</v>
      </c>
      <c r="AY192" s="157" t="s">
        <v>128</v>
      </c>
    </row>
    <row r="193" spans="2:65" s="14" customFormat="1" ht="11.25">
      <c r="B193" s="163"/>
      <c r="D193" s="144" t="s">
        <v>141</v>
      </c>
      <c r="E193" s="164" t="s">
        <v>1</v>
      </c>
      <c r="F193" s="165" t="s">
        <v>149</v>
      </c>
      <c r="H193" s="166">
        <v>240</v>
      </c>
      <c r="I193" s="167"/>
      <c r="L193" s="163"/>
      <c r="M193" s="168"/>
      <c r="T193" s="169"/>
      <c r="AT193" s="164" t="s">
        <v>141</v>
      </c>
      <c r="AU193" s="164" t="s">
        <v>90</v>
      </c>
      <c r="AV193" s="14" t="s">
        <v>135</v>
      </c>
      <c r="AW193" s="14" t="s">
        <v>36</v>
      </c>
      <c r="AX193" s="14" t="s">
        <v>88</v>
      </c>
      <c r="AY193" s="164" t="s">
        <v>128</v>
      </c>
    </row>
    <row r="194" spans="2:65" s="1" customFormat="1" ht="24.2" customHeight="1">
      <c r="B194" s="31"/>
      <c r="C194" s="131" t="s">
        <v>196</v>
      </c>
      <c r="D194" s="131" t="s">
        <v>130</v>
      </c>
      <c r="E194" s="132" t="s">
        <v>197</v>
      </c>
      <c r="F194" s="133" t="s">
        <v>198</v>
      </c>
      <c r="G194" s="134" t="s">
        <v>174</v>
      </c>
      <c r="H194" s="135">
        <v>13.2</v>
      </c>
      <c r="I194" s="136"/>
      <c r="J194" s="137">
        <f>ROUND(I194*H194,2)</f>
        <v>0</v>
      </c>
      <c r="K194" s="133" t="s">
        <v>134</v>
      </c>
      <c r="L194" s="31"/>
      <c r="M194" s="138" t="s">
        <v>1</v>
      </c>
      <c r="N194" s="139" t="s">
        <v>45</v>
      </c>
      <c r="P194" s="140">
        <f>O194*H194</f>
        <v>0</v>
      </c>
      <c r="Q194" s="140">
        <v>8.6800000000000002E-3</v>
      </c>
      <c r="R194" s="140">
        <f>Q194*H194</f>
        <v>0.114576</v>
      </c>
      <c r="S194" s="140">
        <v>0</v>
      </c>
      <c r="T194" s="141">
        <f>S194*H194</f>
        <v>0</v>
      </c>
      <c r="AR194" s="142" t="s">
        <v>135</v>
      </c>
      <c r="AT194" s="142" t="s">
        <v>130</v>
      </c>
      <c r="AU194" s="142" t="s">
        <v>90</v>
      </c>
      <c r="AY194" s="16" t="s">
        <v>128</v>
      </c>
      <c r="BE194" s="143">
        <f>IF(N194="základní",J194,0)</f>
        <v>0</v>
      </c>
      <c r="BF194" s="143">
        <f>IF(N194="snížená",J194,0)</f>
        <v>0</v>
      </c>
      <c r="BG194" s="143">
        <f>IF(N194="zákl. přenesená",J194,0)</f>
        <v>0</v>
      </c>
      <c r="BH194" s="143">
        <f>IF(N194="sníž. přenesená",J194,0)</f>
        <v>0</v>
      </c>
      <c r="BI194" s="143">
        <f>IF(N194="nulová",J194,0)</f>
        <v>0</v>
      </c>
      <c r="BJ194" s="16" t="s">
        <v>88</v>
      </c>
      <c r="BK194" s="143">
        <f>ROUND(I194*H194,2)</f>
        <v>0</v>
      </c>
      <c r="BL194" s="16" t="s">
        <v>135</v>
      </c>
      <c r="BM194" s="142" t="s">
        <v>199</v>
      </c>
    </row>
    <row r="195" spans="2:65" s="1" customFormat="1" ht="58.5">
      <c r="B195" s="31"/>
      <c r="D195" s="144" t="s">
        <v>137</v>
      </c>
      <c r="F195" s="145" t="s">
        <v>200</v>
      </c>
      <c r="I195" s="146"/>
      <c r="L195" s="31"/>
      <c r="M195" s="147"/>
      <c r="T195" s="55"/>
      <c r="AT195" s="16" t="s">
        <v>137</v>
      </c>
      <c r="AU195" s="16" t="s">
        <v>90</v>
      </c>
    </row>
    <row r="196" spans="2:65" s="1" customFormat="1" ht="11.25">
      <c r="B196" s="31"/>
      <c r="D196" s="148" t="s">
        <v>139</v>
      </c>
      <c r="F196" s="149" t="s">
        <v>201</v>
      </c>
      <c r="I196" s="146"/>
      <c r="L196" s="31"/>
      <c r="M196" s="147"/>
      <c r="T196" s="55"/>
      <c r="AT196" s="16" t="s">
        <v>139</v>
      </c>
      <c r="AU196" s="16" t="s">
        <v>90</v>
      </c>
    </row>
    <row r="197" spans="2:65" s="12" customFormat="1" ht="11.25">
      <c r="B197" s="150"/>
      <c r="D197" s="144" t="s">
        <v>141</v>
      </c>
      <c r="E197" s="151" t="s">
        <v>1</v>
      </c>
      <c r="F197" s="152" t="s">
        <v>177</v>
      </c>
      <c r="H197" s="151" t="s">
        <v>1</v>
      </c>
      <c r="I197" s="153"/>
      <c r="L197" s="150"/>
      <c r="M197" s="154"/>
      <c r="T197" s="155"/>
      <c r="AT197" s="151" t="s">
        <v>141</v>
      </c>
      <c r="AU197" s="151" t="s">
        <v>90</v>
      </c>
      <c r="AV197" s="12" t="s">
        <v>88</v>
      </c>
      <c r="AW197" s="12" t="s">
        <v>36</v>
      </c>
      <c r="AX197" s="12" t="s">
        <v>80</v>
      </c>
      <c r="AY197" s="151" t="s">
        <v>128</v>
      </c>
    </row>
    <row r="198" spans="2:65" s="12" customFormat="1" ht="11.25">
      <c r="B198" s="150"/>
      <c r="D198" s="144" t="s">
        <v>141</v>
      </c>
      <c r="E198" s="151" t="s">
        <v>1</v>
      </c>
      <c r="F198" s="152" t="s">
        <v>143</v>
      </c>
      <c r="H198" s="151" t="s">
        <v>1</v>
      </c>
      <c r="I198" s="153"/>
      <c r="L198" s="150"/>
      <c r="M198" s="154"/>
      <c r="T198" s="155"/>
      <c r="AT198" s="151" t="s">
        <v>141</v>
      </c>
      <c r="AU198" s="151" t="s">
        <v>90</v>
      </c>
      <c r="AV198" s="12" t="s">
        <v>88</v>
      </c>
      <c r="AW198" s="12" t="s">
        <v>36</v>
      </c>
      <c r="AX198" s="12" t="s">
        <v>80</v>
      </c>
      <c r="AY198" s="151" t="s">
        <v>128</v>
      </c>
    </row>
    <row r="199" spans="2:65" s="13" customFormat="1" ht="11.25">
      <c r="B199" s="156"/>
      <c r="D199" s="144" t="s">
        <v>141</v>
      </c>
      <c r="E199" s="157" t="s">
        <v>1</v>
      </c>
      <c r="F199" s="158" t="s">
        <v>202</v>
      </c>
      <c r="H199" s="159">
        <v>3.6</v>
      </c>
      <c r="I199" s="160"/>
      <c r="L199" s="156"/>
      <c r="M199" s="161"/>
      <c r="T199" s="162"/>
      <c r="AT199" s="157" t="s">
        <v>141</v>
      </c>
      <c r="AU199" s="157" t="s">
        <v>90</v>
      </c>
      <c r="AV199" s="13" t="s">
        <v>90</v>
      </c>
      <c r="AW199" s="13" t="s">
        <v>36</v>
      </c>
      <c r="AX199" s="13" t="s">
        <v>80</v>
      </c>
      <c r="AY199" s="157" t="s">
        <v>128</v>
      </c>
    </row>
    <row r="200" spans="2:65" s="12" customFormat="1" ht="11.25">
      <c r="B200" s="150"/>
      <c r="D200" s="144" t="s">
        <v>141</v>
      </c>
      <c r="E200" s="151" t="s">
        <v>1</v>
      </c>
      <c r="F200" s="152" t="s">
        <v>145</v>
      </c>
      <c r="H200" s="151" t="s">
        <v>1</v>
      </c>
      <c r="I200" s="153"/>
      <c r="L200" s="150"/>
      <c r="M200" s="154"/>
      <c r="T200" s="155"/>
      <c r="AT200" s="151" t="s">
        <v>141</v>
      </c>
      <c r="AU200" s="151" t="s">
        <v>90</v>
      </c>
      <c r="AV200" s="12" t="s">
        <v>88</v>
      </c>
      <c r="AW200" s="12" t="s">
        <v>36</v>
      </c>
      <c r="AX200" s="12" t="s">
        <v>80</v>
      </c>
      <c r="AY200" s="151" t="s">
        <v>128</v>
      </c>
    </row>
    <row r="201" spans="2:65" s="13" customFormat="1" ht="11.25">
      <c r="B201" s="156"/>
      <c r="D201" s="144" t="s">
        <v>141</v>
      </c>
      <c r="E201" s="157" t="s">
        <v>1</v>
      </c>
      <c r="F201" s="158" t="s">
        <v>203</v>
      </c>
      <c r="H201" s="159">
        <v>9.6</v>
      </c>
      <c r="I201" s="160"/>
      <c r="L201" s="156"/>
      <c r="M201" s="161"/>
      <c r="T201" s="162"/>
      <c r="AT201" s="157" t="s">
        <v>141</v>
      </c>
      <c r="AU201" s="157" t="s">
        <v>90</v>
      </c>
      <c r="AV201" s="13" t="s">
        <v>90</v>
      </c>
      <c r="AW201" s="13" t="s">
        <v>36</v>
      </c>
      <c r="AX201" s="13" t="s">
        <v>80</v>
      </c>
      <c r="AY201" s="157" t="s">
        <v>128</v>
      </c>
    </row>
    <row r="202" spans="2:65" s="14" customFormat="1" ht="11.25">
      <c r="B202" s="163"/>
      <c r="D202" s="144" t="s">
        <v>141</v>
      </c>
      <c r="E202" s="164" t="s">
        <v>1</v>
      </c>
      <c r="F202" s="165" t="s">
        <v>149</v>
      </c>
      <c r="H202" s="166">
        <v>13.2</v>
      </c>
      <c r="I202" s="167"/>
      <c r="L202" s="163"/>
      <c r="M202" s="168"/>
      <c r="T202" s="169"/>
      <c r="AT202" s="164" t="s">
        <v>141</v>
      </c>
      <c r="AU202" s="164" t="s">
        <v>90</v>
      </c>
      <c r="AV202" s="14" t="s">
        <v>135</v>
      </c>
      <c r="AW202" s="14" t="s">
        <v>36</v>
      </c>
      <c r="AX202" s="14" t="s">
        <v>88</v>
      </c>
      <c r="AY202" s="164" t="s">
        <v>128</v>
      </c>
    </row>
    <row r="203" spans="2:65" s="1" customFormat="1" ht="24.2" customHeight="1">
      <c r="B203" s="31"/>
      <c r="C203" s="131" t="s">
        <v>204</v>
      </c>
      <c r="D203" s="131" t="s">
        <v>130</v>
      </c>
      <c r="E203" s="132" t="s">
        <v>205</v>
      </c>
      <c r="F203" s="133" t="s">
        <v>206</v>
      </c>
      <c r="G203" s="134" t="s">
        <v>174</v>
      </c>
      <c r="H203" s="135">
        <v>5.4</v>
      </c>
      <c r="I203" s="136"/>
      <c r="J203" s="137">
        <f>ROUND(I203*H203,2)</f>
        <v>0</v>
      </c>
      <c r="K203" s="133" t="s">
        <v>134</v>
      </c>
      <c r="L203" s="31"/>
      <c r="M203" s="138" t="s">
        <v>1</v>
      </c>
      <c r="N203" s="139" t="s">
        <v>45</v>
      </c>
      <c r="P203" s="140">
        <f>O203*H203</f>
        <v>0</v>
      </c>
      <c r="Q203" s="140">
        <v>3.6900000000000002E-2</v>
      </c>
      <c r="R203" s="140">
        <f>Q203*H203</f>
        <v>0.19926000000000002</v>
      </c>
      <c r="S203" s="140">
        <v>0</v>
      </c>
      <c r="T203" s="141">
        <f>S203*H203</f>
        <v>0</v>
      </c>
      <c r="AR203" s="142" t="s">
        <v>135</v>
      </c>
      <c r="AT203" s="142" t="s">
        <v>130</v>
      </c>
      <c r="AU203" s="142" t="s">
        <v>90</v>
      </c>
      <c r="AY203" s="16" t="s">
        <v>128</v>
      </c>
      <c r="BE203" s="143">
        <f>IF(N203="základní",J203,0)</f>
        <v>0</v>
      </c>
      <c r="BF203" s="143">
        <f>IF(N203="snížená",J203,0)</f>
        <v>0</v>
      </c>
      <c r="BG203" s="143">
        <f>IF(N203="zákl. přenesená",J203,0)</f>
        <v>0</v>
      </c>
      <c r="BH203" s="143">
        <f>IF(N203="sníž. přenesená",J203,0)</f>
        <v>0</v>
      </c>
      <c r="BI203" s="143">
        <f>IF(N203="nulová",J203,0)</f>
        <v>0</v>
      </c>
      <c r="BJ203" s="16" t="s">
        <v>88</v>
      </c>
      <c r="BK203" s="143">
        <f>ROUND(I203*H203,2)</f>
        <v>0</v>
      </c>
      <c r="BL203" s="16" t="s">
        <v>135</v>
      </c>
      <c r="BM203" s="142" t="s">
        <v>207</v>
      </c>
    </row>
    <row r="204" spans="2:65" s="1" customFormat="1" ht="19.5">
      <c r="B204" s="31"/>
      <c r="D204" s="144" t="s">
        <v>137</v>
      </c>
      <c r="F204" s="145" t="s">
        <v>206</v>
      </c>
      <c r="I204" s="146"/>
      <c r="L204" s="31"/>
      <c r="M204" s="147"/>
      <c r="T204" s="55"/>
      <c r="AT204" s="16" t="s">
        <v>137</v>
      </c>
      <c r="AU204" s="16" t="s">
        <v>90</v>
      </c>
    </row>
    <row r="205" spans="2:65" s="1" customFormat="1" ht="11.25">
      <c r="B205" s="31"/>
      <c r="D205" s="148" t="s">
        <v>139</v>
      </c>
      <c r="F205" s="149" t="s">
        <v>208</v>
      </c>
      <c r="I205" s="146"/>
      <c r="L205" s="31"/>
      <c r="M205" s="147"/>
      <c r="T205" s="55"/>
      <c r="AT205" s="16" t="s">
        <v>139</v>
      </c>
      <c r="AU205" s="16" t="s">
        <v>90</v>
      </c>
    </row>
    <row r="206" spans="2:65" s="12" customFormat="1" ht="11.25">
      <c r="B206" s="150"/>
      <c r="D206" s="144" t="s">
        <v>141</v>
      </c>
      <c r="E206" s="151" t="s">
        <v>1</v>
      </c>
      <c r="F206" s="152" t="s">
        <v>177</v>
      </c>
      <c r="H206" s="151" t="s">
        <v>1</v>
      </c>
      <c r="I206" s="153"/>
      <c r="L206" s="150"/>
      <c r="M206" s="154"/>
      <c r="T206" s="155"/>
      <c r="AT206" s="151" t="s">
        <v>141</v>
      </c>
      <c r="AU206" s="151" t="s">
        <v>90</v>
      </c>
      <c r="AV206" s="12" t="s">
        <v>88</v>
      </c>
      <c r="AW206" s="12" t="s">
        <v>36</v>
      </c>
      <c r="AX206" s="12" t="s">
        <v>80</v>
      </c>
      <c r="AY206" s="151" t="s">
        <v>128</v>
      </c>
    </row>
    <row r="207" spans="2:65" s="12" customFormat="1" ht="11.25">
      <c r="B207" s="150"/>
      <c r="D207" s="144" t="s">
        <v>141</v>
      </c>
      <c r="E207" s="151" t="s">
        <v>1</v>
      </c>
      <c r="F207" s="152" t="s">
        <v>143</v>
      </c>
      <c r="H207" s="151" t="s">
        <v>1</v>
      </c>
      <c r="I207" s="153"/>
      <c r="L207" s="150"/>
      <c r="M207" s="154"/>
      <c r="T207" s="155"/>
      <c r="AT207" s="151" t="s">
        <v>141</v>
      </c>
      <c r="AU207" s="151" t="s">
        <v>90</v>
      </c>
      <c r="AV207" s="12" t="s">
        <v>88</v>
      </c>
      <c r="AW207" s="12" t="s">
        <v>36</v>
      </c>
      <c r="AX207" s="12" t="s">
        <v>80</v>
      </c>
      <c r="AY207" s="151" t="s">
        <v>128</v>
      </c>
    </row>
    <row r="208" spans="2:65" s="13" customFormat="1" ht="11.25">
      <c r="B208" s="156"/>
      <c r="D208" s="144" t="s">
        <v>141</v>
      </c>
      <c r="E208" s="157" t="s">
        <v>1</v>
      </c>
      <c r="F208" s="158" t="s">
        <v>209</v>
      </c>
      <c r="H208" s="159">
        <v>5.4</v>
      </c>
      <c r="I208" s="160"/>
      <c r="L208" s="156"/>
      <c r="M208" s="161"/>
      <c r="T208" s="162"/>
      <c r="AT208" s="157" t="s">
        <v>141</v>
      </c>
      <c r="AU208" s="157" t="s">
        <v>90</v>
      </c>
      <c r="AV208" s="13" t="s">
        <v>90</v>
      </c>
      <c r="AW208" s="13" t="s">
        <v>36</v>
      </c>
      <c r="AX208" s="13" t="s">
        <v>80</v>
      </c>
      <c r="AY208" s="157" t="s">
        <v>128</v>
      </c>
    </row>
    <row r="209" spans="2:65" s="14" customFormat="1" ht="11.25">
      <c r="B209" s="163"/>
      <c r="D209" s="144" t="s">
        <v>141</v>
      </c>
      <c r="E209" s="164" t="s">
        <v>1</v>
      </c>
      <c r="F209" s="165" t="s">
        <v>149</v>
      </c>
      <c r="H209" s="166">
        <v>5.4</v>
      </c>
      <c r="I209" s="167"/>
      <c r="L209" s="163"/>
      <c r="M209" s="168"/>
      <c r="T209" s="169"/>
      <c r="AT209" s="164" t="s">
        <v>141</v>
      </c>
      <c r="AU209" s="164" t="s">
        <v>90</v>
      </c>
      <c r="AV209" s="14" t="s">
        <v>135</v>
      </c>
      <c r="AW209" s="14" t="s">
        <v>36</v>
      </c>
      <c r="AX209" s="14" t="s">
        <v>88</v>
      </c>
      <c r="AY209" s="164" t="s">
        <v>128</v>
      </c>
    </row>
    <row r="210" spans="2:65" s="1" customFormat="1" ht="24.2" customHeight="1">
      <c r="B210" s="31"/>
      <c r="C210" s="131" t="s">
        <v>210</v>
      </c>
      <c r="D210" s="131" t="s">
        <v>130</v>
      </c>
      <c r="E210" s="132" t="s">
        <v>211</v>
      </c>
      <c r="F210" s="133" t="s">
        <v>212</v>
      </c>
      <c r="G210" s="134" t="s">
        <v>213</v>
      </c>
      <c r="H210" s="135">
        <v>3</v>
      </c>
      <c r="I210" s="136"/>
      <c r="J210" s="137">
        <f>ROUND(I210*H210,2)</f>
        <v>0</v>
      </c>
      <c r="K210" s="133" t="s">
        <v>134</v>
      </c>
      <c r="L210" s="31"/>
      <c r="M210" s="138" t="s">
        <v>1</v>
      </c>
      <c r="N210" s="139" t="s">
        <v>45</v>
      </c>
      <c r="P210" s="140">
        <f>O210*H210</f>
        <v>0</v>
      </c>
      <c r="Q210" s="140">
        <v>6.4999999999999997E-4</v>
      </c>
      <c r="R210" s="140">
        <f>Q210*H210</f>
        <v>1.9499999999999999E-3</v>
      </c>
      <c r="S210" s="140">
        <v>0</v>
      </c>
      <c r="T210" s="141">
        <f>S210*H210</f>
        <v>0</v>
      </c>
      <c r="AR210" s="142" t="s">
        <v>135</v>
      </c>
      <c r="AT210" s="142" t="s">
        <v>130</v>
      </c>
      <c r="AU210" s="142" t="s">
        <v>90</v>
      </c>
      <c r="AY210" s="16" t="s">
        <v>128</v>
      </c>
      <c r="BE210" s="143">
        <f>IF(N210="základní",J210,0)</f>
        <v>0</v>
      </c>
      <c r="BF210" s="143">
        <f>IF(N210="snížená",J210,0)</f>
        <v>0</v>
      </c>
      <c r="BG210" s="143">
        <f>IF(N210="zákl. přenesená",J210,0)</f>
        <v>0</v>
      </c>
      <c r="BH210" s="143">
        <f>IF(N210="sníž. přenesená",J210,0)</f>
        <v>0</v>
      </c>
      <c r="BI210" s="143">
        <f>IF(N210="nulová",J210,0)</f>
        <v>0</v>
      </c>
      <c r="BJ210" s="16" t="s">
        <v>88</v>
      </c>
      <c r="BK210" s="143">
        <f>ROUND(I210*H210,2)</f>
        <v>0</v>
      </c>
      <c r="BL210" s="16" t="s">
        <v>135</v>
      </c>
      <c r="BM210" s="142" t="s">
        <v>214</v>
      </c>
    </row>
    <row r="211" spans="2:65" s="1" customFormat="1" ht="19.5">
      <c r="B211" s="31"/>
      <c r="D211" s="144" t="s">
        <v>137</v>
      </c>
      <c r="F211" s="145" t="s">
        <v>215</v>
      </c>
      <c r="I211" s="146"/>
      <c r="L211" s="31"/>
      <c r="M211" s="147"/>
      <c r="T211" s="55"/>
      <c r="AT211" s="16" t="s">
        <v>137</v>
      </c>
      <c r="AU211" s="16" t="s">
        <v>90</v>
      </c>
    </row>
    <row r="212" spans="2:65" s="1" customFormat="1" ht="11.25">
      <c r="B212" s="31"/>
      <c r="D212" s="148" t="s">
        <v>139</v>
      </c>
      <c r="F212" s="149" t="s">
        <v>216</v>
      </c>
      <c r="I212" s="146"/>
      <c r="L212" s="31"/>
      <c r="M212" s="147"/>
      <c r="T212" s="55"/>
      <c r="AT212" s="16" t="s">
        <v>139</v>
      </c>
      <c r="AU212" s="16" t="s">
        <v>90</v>
      </c>
    </row>
    <row r="213" spans="2:65" s="12" customFormat="1" ht="11.25">
      <c r="B213" s="150"/>
      <c r="D213" s="144" t="s">
        <v>141</v>
      </c>
      <c r="E213" s="151" t="s">
        <v>1</v>
      </c>
      <c r="F213" s="152" t="s">
        <v>217</v>
      </c>
      <c r="H213" s="151" t="s">
        <v>1</v>
      </c>
      <c r="I213" s="153"/>
      <c r="L213" s="150"/>
      <c r="M213" s="154"/>
      <c r="T213" s="155"/>
      <c r="AT213" s="151" t="s">
        <v>141</v>
      </c>
      <c r="AU213" s="151" t="s">
        <v>90</v>
      </c>
      <c r="AV213" s="12" t="s">
        <v>88</v>
      </c>
      <c r="AW213" s="12" t="s">
        <v>36</v>
      </c>
      <c r="AX213" s="12" t="s">
        <v>80</v>
      </c>
      <c r="AY213" s="151" t="s">
        <v>128</v>
      </c>
    </row>
    <row r="214" spans="2:65" s="13" customFormat="1" ht="11.25">
      <c r="B214" s="156"/>
      <c r="D214" s="144" t="s">
        <v>141</v>
      </c>
      <c r="E214" s="157" t="s">
        <v>1</v>
      </c>
      <c r="F214" s="158" t="s">
        <v>157</v>
      </c>
      <c r="H214" s="159">
        <v>3</v>
      </c>
      <c r="I214" s="160"/>
      <c r="L214" s="156"/>
      <c r="M214" s="161"/>
      <c r="T214" s="162"/>
      <c r="AT214" s="157" t="s">
        <v>141</v>
      </c>
      <c r="AU214" s="157" t="s">
        <v>90</v>
      </c>
      <c r="AV214" s="13" t="s">
        <v>90</v>
      </c>
      <c r="AW214" s="13" t="s">
        <v>36</v>
      </c>
      <c r="AX214" s="13" t="s">
        <v>80</v>
      </c>
      <c r="AY214" s="157" t="s">
        <v>128</v>
      </c>
    </row>
    <row r="215" spans="2:65" s="14" customFormat="1" ht="11.25">
      <c r="B215" s="163"/>
      <c r="D215" s="144" t="s">
        <v>141</v>
      </c>
      <c r="E215" s="164" t="s">
        <v>1</v>
      </c>
      <c r="F215" s="165" t="s">
        <v>149</v>
      </c>
      <c r="H215" s="166">
        <v>3</v>
      </c>
      <c r="I215" s="167"/>
      <c r="L215" s="163"/>
      <c r="M215" s="168"/>
      <c r="T215" s="169"/>
      <c r="AT215" s="164" t="s">
        <v>141</v>
      </c>
      <c r="AU215" s="164" t="s">
        <v>90</v>
      </c>
      <c r="AV215" s="14" t="s">
        <v>135</v>
      </c>
      <c r="AW215" s="14" t="s">
        <v>36</v>
      </c>
      <c r="AX215" s="14" t="s">
        <v>88</v>
      </c>
      <c r="AY215" s="164" t="s">
        <v>128</v>
      </c>
    </row>
    <row r="216" spans="2:65" s="1" customFormat="1" ht="24.2" customHeight="1">
      <c r="B216" s="31"/>
      <c r="C216" s="131" t="s">
        <v>218</v>
      </c>
      <c r="D216" s="131" t="s">
        <v>130</v>
      </c>
      <c r="E216" s="132" t="s">
        <v>219</v>
      </c>
      <c r="F216" s="133" t="s">
        <v>220</v>
      </c>
      <c r="G216" s="134" t="s">
        <v>213</v>
      </c>
      <c r="H216" s="135">
        <v>3</v>
      </c>
      <c r="I216" s="136"/>
      <c r="J216" s="137">
        <f>ROUND(I216*H216,2)</f>
        <v>0</v>
      </c>
      <c r="K216" s="133" t="s">
        <v>134</v>
      </c>
      <c r="L216" s="31"/>
      <c r="M216" s="138" t="s">
        <v>1</v>
      </c>
      <c r="N216" s="139" t="s">
        <v>45</v>
      </c>
      <c r="P216" s="140">
        <f>O216*H216</f>
        <v>0</v>
      </c>
      <c r="Q216" s="140">
        <v>0</v>
      </c>
      <c r="R216" s="140">
        <f>Q216*H216</f>
        <v>0</v>
      </c>
      <c r="S216" s="140">
        <v>0</v>
      </c>
      <c r="T216" s="141">
        <f>S216*H216</f>
        <v>0</v>
      </c>
      <c r="AR216" s="142" t="s">
        <v>135</v>
      </c>
      <c r="AT216" s="142" t="s">
        <v>130</v>
      </c>
      <c r="AU216" s="142" t="s">
        <v>90</v>
      </c>
      <c r="AY216" s="16" t="s">
        <v>128</v>
      </c>
      <c r="BE216" s="143">
        <f>IF(N216="základní",J216,0)</f>
        <v>0</v>
      </c>
      <c r="BF216" s="143">
        <f>IF(N216="snížená",J216,0)</f>
        <v>0</v>
      </c>
      <c r="BG216" s="143">
        <f>IF(N216="zákl. přenesená",J216,0)</f>
        <v>0</v>
      </c>
      <c r="BH216" s="143">
        <f>IF(N216="sníž. přenesená",J216,0)</f>
        <v>0</v>
      </c>
      <c r="BI216" s="143">
        <f>IF(N216="nulová",J216,0)</f>
        <v>0</v>
      </c>
      <c r="BJ216" s="16" t="s">
        <v>88</v>
      </c>
      <c r="BK216" s="143">
        <f>ROUND(I216*H216,2)</f>
        <v>0</v>
      </c>
      <c r="BL216" s="16" t="s">
        <v>135</v>
      </c>
      <c r="BM216" s="142" t="s">
        <v>221</v>
      </c>
    </row>
    <row r="217" spans="2:65" s="1" customFormat="1" ht="19.5">
      <c r="B217" s="31"/>
      <c r="D217" s="144" t="s">
        <v>137</v>
      </c>
      <c r="F217" s="145" t="s">
        <v>222</v>
      </c>
      <c r="I217" s="146"/>
      <c r="L217" s="31"/>
      <c r="M217" s="147"/>
      <c r="T217" s="55"/>
      <c r="AT217" s="16" t="s">
        <v>137</v>
      </c>
      <c r="AU217" s="16" t="s">
        <v>90</v>
      </c>
    </row>
    <row r="218" spans="2:65" s="1" customFormat="1" ht="11.25">
      <c r="B218" s="31"/>
      <c r="D218" s="148" t="s">
        <v>139</v>
      </c>
      <c r="F218" s="149" t="s">
        <v>223</v>
      </c>
      <c r="I218" s="146"/>
      <c r="L218" s="31"/>
      <c r="M218" s="147"/>
      <c r="T218" s="55"/>
      <c r="AT218" s="16" t="s">
        <v>139</v>
      </c>
      <c r="AU218" s="16" t="s">
        <v>90</v>
      </c>
    </row>
    <row r="219" spans="2:65" s="1" customFormat="1" ht="24.2" customHeight="1">
      <c r="B219" s="31"/>
      <c r="C219" s="131" t="s">
        <v>8</v>
      </c>
      <c r="D219" s="131" t="s">
        <v>130</v>
      </c>
      <c r="E219" s="132" t="s">
        <v>224</v>
      </c>
      <c r="F219" s="133" t="s">
        <v>225</v>
      </c>
      <c r="G219" s="134" t="s">
        <v>174</v>
      </c>
      <c r="H219" s="135">
        <v>366</v>
      </c>
      <c r="I219" s="136"/>
      <c r="J219" s="137">
        <f>ROUND(I219*H219,2)</f>
        <v>0</v>
      </c>
      <c r="K219" s="133" t="s">
        <v>134</v>
      </c>
      <c r="L219" s="31"/>
      <c r="M219" s="138" t="s">
        <v>1</v>
      </c>
      <c r="N219" s="139" t="s">
        <v>45</v>
      </c>
      <c r="P219" s="140">
        <f>O219*H219</f>
        <v>0</v>
      </c>
      <c r="Q219" s="140">
        <v>2.9999999999999997E-4</v>
      </c>
      <c r="R219" s="140">
        <f>Q219*H219</f>
        <v>0.10979999999999999</v>
      </c>
      <c r="S219" s="140">
        <v>0</v>
      </c>
      <c r="T219" s="141">
        <f>S219*H219</f>
        <v>0</v>
      </c>
      <c r="AR219" s="142" t="s">
        <v>135</v>
      </c>
      <c r="AT219" s="142" t="s">
        <v>130</v>
      </c>
      <c r="AU219" s="142" t="s">
        <v>90</v>
      </c>
      <c r="AY219" s="16" t="s">
        <v>128</v>
      </c>
      <c r="BE219" s="143">
        <f>IF(N219="základní",J219,0)</f>
        <v>0</v>
      </c>
      <c r="BF219" s="143">
        <f>IF(N219="snížená",J219,0)</f>
        <v>0</v>
      </c>
      <c r="BG219" s="143">
        <f>IF(N219="zákl. přenesená",J219,0)</f>
        <v>0</v>
      </c>
      <c r="BH219" s="143">
        <f>IF(N219="sníž. přenesená",J219,0)</f>
        <v>0</v>
      </c>
      <c r="BI219" s="143">
        <f>IF(N219="nulová",J219,0)</f>
        <v>0</v>
      </c>
      <c r="BJ219" s="16" t="s">
        <v>88</v>
      </c>
      <c r="BK219" s="143">
        <f>ROUND(I219*H219,2)</f>
        <v>0</v>
      </c>
      <c r="BL219" s="16" t="s">
        <v>135</v>
      </c>
      <c r="BM219" s="142" t="s">
        <v>226</v>
      </c>
    </row>
    <row r="220" spans="2:65" s="1" customFormat="1" ht="29.25">
      <c r="B220" s="31"/>
      <c r="D220" s="144" t="s">
        <v>137</v>
      </c>
      <c r="F220" s="145" t="s">
        <v>227</v>
      </c>
      <c r="I220" s="146"/>
      <c r="L220" s="31"/>
      <c r="M220" s="147"/>
      <c r="T220" s="55"/>
      <c r="AT220" s="16" t="s">
        <v>137</v>
      </c>
      <c r="AU220" s="16" t="s">
        <v>90</v>
      </c>
    </row>
    <row r="221" spans="2:65" s="1" customFormat="1" ht="11.25">
      <c r="B221" s="31"/>
      <c r="D221" s="148" t="s">
        <v>139</v>
      </c>
      <c r="F221" s="149" t="s">
        <v>228</v>
      </c>
      <c r="I221" s="146"/>
      <c r="L221" s="31"/>
      <c r="M221" s="147"/>
      <c r="T221" s="55"/>
      <c r="AT221" s="16" t="s">
        <v>139</v>
      </c>
      <c r="AU221" s="16" t="s">
        <v>90</v>
      </c>
    </row>
    <row r="222" spans="2:65" s="12" customFormat="1" ht="11.25">
      <c r="B222" s="150"/>
      <c r="D222" s="144" t="s">
        <v>141</v>
      </c>
      <c r="E222" s="151" t="s">
        <v>1</v>
      </c>
      <c r="F222" s="152" t="s">
        <v>185</v>
      </c>
      <c r="H222" s="151" t="s">
        <v>1</v>
      </c>
      <c r="I222" s="153"/>
      <c r="L222" s="150"/>
      <c r="M222" s="154"/>
      <c r="T222" s="155"/>
      <c r="AT222" s="151" t="s">
        <v>141</v>
      </c>
      <c r="AU222" s="151" t="s">
        <v>90</v>
      </c>
      <c r="AV222" s="12" t="s">
        <v>88</v>
      </c>
      <c r="AW222" s="12" t="s">
        <v>36</v>
      </c>
      <c r="AX222" s="12" t="s">
        <v>80</v>
      </c>
      <c r="AY222" s="151" t="s">
        <v>128</v>
      </c>
    </row>
    <row r="223" spans="2:65" s="12" customFormat="1" ht="11.25">
      <c r="B223" s="150"/>
      <c r="D223" s="144" t="s">
        <v>141</v>
      </c>
      <c r="E223" s="151" t="s">
        <v>1</v>
      </c>
      <c r="F223" s="152" t="s">
        <v>229</v>
      </c>
      <c r="H223" s="151" t="s">
        <v>1</v>
      </c>
      <c r="I223" s="153"/>
      <c r="L223" s="150"/>
      <c r="M223" s="154"/>
      <c r="T223" s="155"/>
      <c r="AT223" s="151" t="s">
        <v>141</v>
      </c>
      <c r="AU223" s="151" t="s">
        <v>90</v>
      </c>
      <c r="AV223" s="12" t="s">
        <v>88</v>
      </c>
      <c r="AW223" s="12" t="s">
        <v>36</v>
      </c>
      <c r="AX223" s="12" t="s">
        <v>80</v>
      </c>
      <c r="AY223" s="151" t="s">
        <v>128</v>
      </c>
    </row>
    <row r="224" spans="2:65" s="13" customFormat="1" ht="11.25">
      <c r="B224" s="156"/>
      <c r="D224" s="144" t="s">
        <v>141</v>
      </c>
      <c r="E224" s="157" t="s">
        <v>1</v>
      </c>
      <c r="F224" s="158" t="s">
        <v>230</v>
      </c>
      <c r="H224" s="159">
        <v>360</v>
      </c>
      <c r="I224" s="160"/>
      <c r="L224" s="156"/>
      <c r="M224" s="161"/>
      <c r="T224" s="162"/>
      <c r="AT224" s="157" t="s">
        <v>141</v>
      </c>
      <c r="AU224" s="157" t="s">
        <v>90</v>
      </c>
      <c r="AV224" s="13" t="s">
        <v>90</v>
      </c>
      <c r="AW224" s="13" t="s">
        <v>36</v>
      </c>
      <c r="AX224" s="13" t="s">
        <v>80</v>
      </c>
      <c r="AY224" s="157" t="s">
        <v>128</v>
      </c>
    </row>
    <row r="225" spans="2:65" s="13" customFormat="1" ht="11.25">
      <c r="B225" s="156"/>
      <c r="D225" s="144" t="s">
        <v>141</v>
      </c>
      <c r="E225" s="157" t="s">
        <v>1</v>
      </c>
      <c r="F225" s="158" t="s">
        <v>231</v>
      </c>
      <c r="H225" s="159">
        <v>6</v>
      </c>
      <c r="I225" s="160"/>
      <c r="L225" s="156"/>
      <c r="M225" s="161"/>
      <c r="T225" s="162"/>
      <c r="AT225" s="157" t="s">
        <v>141</v>
      </c>
      <c r="AU225" s="157" t="s">
        <v>90</v>
      </c>
      <c r="AV225" s="13" t="s">
        <v>90</v>
      </c>
      <c r="AW225" s="13" t="s">
        <v>36</v>
      </c>
      <c r="AX225" s="13" t="s">
        <v>80</v>
      </c>
      <c r="AY225" s="157" t="s">
        <v>128</v>
      </c>
    </row>
    <row r="226" spans="2:65" s="14" customFormat="1" ht="11.25">
      <c r="B226" s="163"/>
      <c r="D226" s="144" t="s">
        <v>141</v>
      </c>
      <c r="E226" s="164" t="s">
        <v>1</v>
      </c>
      <c r="F226" s="165" t="s">
        <v>149</v>
      </c>
      <c r="H226" s="166">
        <v>366</v>
      </c>
      <c r="I226" s="167"/>
      <c r="L226" s="163"/>
      <c r="M226" s="168"/>
      <c r="T226" s="169"/>
      <c r="AT226" s="164" t="s">
        <v>141</v>
      </c>
      <c r="AU226" s="164" t="s">
        <v>90</v>
      </c>
      <c r="AV226" s="14" t="s">
        <v>135</v>
      </c>
      <c r="AW226" s="14" t="s">
        <v>36</v>
      </c>
      <c r="AX226" s="14" t="s">
        <v>88</v>
      </c>
      <c r="AY226" s="164" t="s">
        <v>128</v>
      </c>
    </row>
    <row r="227" spans="2:65" s="1" customFormat="1" ht="33" customHeight="1">
      <c r="B227" s="31"/>
      <c r="C227" s="131" t="s">
        <v>232</v>
      </c>
      <c r="D227" s="131" t="s">
        <v>130</v>
      </c>
      <c r="E227" s="132" t="s">
        <v>233</v>
      </c>
      <c r="F227" s="133" t="s">
        <v>234</v>
      </c>
      <c r="G227" s="134" t="s">
        <v>174</v>
      </c>
      <c r="H227" s="135">
        <v>366</v>
      </c>
      <c r="I227" s="136"/>
      <c r="J227" s="137">
        <f>ROUND(I227*H227,2)</f>
        <v>0</v>
      </c>
      <c r="K227" s="133" t="s">
        <v>134</v>
      </c>
      <c r="L227" s="31"/>
      <c r="M227" s="138" t="s">
        <v>1</v>
      </c>
      <c r="N227" s="139" t="s">
        <v>45</v>
      </c>
      <c r="P227" s="140">
        <f>O227*H227</f>
        <v>0</v>
      </c>
      <c r="Q227" s="140">
        <v>0</v>
      </c>
      <c r="R227" s="140">
        <f>Q227*H227</f>
        <v>0</v>
      </c>
      <c r="S227" s="140">
        <v>0</v>
      </c>
      <c r="T227" s="141">
        <f>S227*H227</f>
        <v>0</v>
      </c>
      <c r="AR227" s="142" t="s">
        <v>135</v>
      </c>
      <c r="AT227" s="142" t="s">
        <v>130</v>
      </c>
      <c r="AU227" s="142" t="s">
        <v>90</v>
      </c>
      <c r="AY227" s="16" t="s">
        <v>128</v>
      </c>
      <c r="BE227" s="143">
        <f>IF(N227="základní",J227,0)</f>
        <v>0</v>
      </c>
      <c r="BF227" s="143">
        <f>IF(N227="snížená",J227,0)</f>
        <v>0</v>
      </c>
      <c r="BG227" s="143">
        <f>IF(N227="zákl. přenesená",J227,0)</f>
        <v>0</v>
      </c>
      <c r="BH227" s="143">
        <f>IF(N227="sníž. přenesená",J227,0)</f>
        <v>0</v>
      </c>
      <c r="BI227" s="143">
        <f>IF(N227="nulová",J227,0)</f>
        <v>0</v>
      </c>
      <c r="BJ227" s="16" t="s">
        <v>88</v>
      </c>
      <c r="BK227" s="143">
        <f>ROUND(I227*H227,2)</f>
        <v>0</v>
      </c>
      <c r="BL227" s="16" t="s">
        <v>135</v>
      </c>
      <c r="BM227" s="142" t="s">
        <v>235</v>
      </c>
    </row>
    <row r="228" spans="2:65" s="1" customFormat="1" ht="29.25">
      <c r="B228" s="31"/>
      <c r="D228" s="144" t="s">
        <v>137</v>
      </c>
      <c r="F228" s="145" t="s">
        <v>236</v>
      </c>
      <c r="I228" s="146"/>
      <c r="L228" s="31"/>
      <c r="M228" s="147"/>
      <c r="T228" s="55"/>
      <c r="AT228" s="16" t="s">
        <v>137</v>
      </c>
      <c r="AU228" s="16" t="s">
        <v>90</v>
      </c>
    </row>
    <row r="229" spans="2:65" s="1" customFormat="1" ht="11.25">
      <c r="B229" s="31"/>
      <c r="D229" s="148" t="s">
        <v>139</v>
      </c>
      <c r="F229" s="149" t="s">
        <v>237</v>
      </c>
      <c r="I229" s="146"/>
      <c r="L229" s="31"/>
      <c r="M229" s="147"/>
      <c r="T229" s="55"/>
      <c r="AT229" s="16" t="s">
        <v>139</v>
      </c>
      <c r="AU229" s="16" t="s">
        <v>90</v>
      </c>
    </row>
    <row r="230" spans="2:65" s="12" customFormat="1" ht="11.25">
      <c r="B230" s="150"/>
      <c r="D230" s="144" t="s">
        <v>141</v>
      </c>
      <c r="E230" s="151" t="s">
        <v>1</v>
      </c>
      <c r="F230" s="152" t="s">
        <v>185</v>
      </c>
      <c r="H230" s="151" t="s">
        <v>1</v>
      </c>
      <c r="I230" s="153"/>
      <c r="L230" s="150"/>
      <c r="M230" s="154"/>
      <c r="T230" s="155"/>
      <c r="AT230" s="151" t="s">
        <v>141</v>
      </c>
      <c r="AU230" s="151" t="s">
        <v>90</v>
      </c>
      <c r="AV230" s="12" t="s">
        <v>88</v>
      </c>
      <c r="AW230" s="12" t="s">
        <v>36</v>
      </c>
      <c r="AX230" s="12" t="s">
        <v>80</v>
      </c>
      <c r="AY230" s="151" t="s">
        <v>128</v>
      </c>
    </row>
    <row r="231" spans="2:65" s="12" customFormat="1" ht="11.25">
      <c r="B231" s="150"/>
      <c r="D231" s="144" t="s">
        <v>141</v>
      </c>
      <c r="E231" s="151" t="s">
        <v>1</v>
      </c>
      <c r="F231" s="152" t="s">
        <v>229</v>
      </c>
      <c r="H231" s="151" t="s">
        <v>1</v>
      </c>
      <c r="I231" s="153"/>
      <c r="L231" s="150"/>
      <c r="M231" s="154"/>
      <c r="T231" s="155"/>
      <c r="AT231" s="151" t="s">
        <v>141</v>
      </c>
      <c r="AU231" s="151" t="s">
        <v>90</v>
      </c>
      <c r="AV231" s="12" t="s">
        <v>88</v>
      </c>
      <c r="AW231" s="12" t="s">
        <v>36</v>
      </c>
      <c r="AX231" s="12" t="s">
        <v>80</v>
      </c>
      <c r="AY231" s="151" t="s">
        <v>128</v>
      </c>
    </row>
    <row r="232" spans="2:65" s="13" customFormat="1" ht="11.25">
      <c r="B232" s="156"/>
      <c r="D232" s="144" t="s">
        <v>141</v>
      </c>
      <c r="E232" s="157" t="s">
        <v>1</v>
      </c>
      <c r="F232" s="158" t="s">
        <v>230</v>
      </c>
      <c r="H232" s="159">
        <v>360</v>
      </c>
      <c r="I232" s="160"/>
      <c r="L232" s="156"/>
      <c r="M232" s="161"/>
      <c r="T232" s="162"/>
      <c r="AT232" s="157" t="s">
        <v>141</v>
      </c>
      <c r="AU232" s="157" t="s">
        <v>90</v>
      </c>
      <c r="AV232" s="13" t="s">
        <v>90</v>
      </c>
      <c r="AW232" s="13" t="s">
        <v>36</v>
      </c>
      <c r="AX232" s="13" t="s">
        <v>80</v>
      </c>
      <c r="AY232" s="157" t="s">
        <v>128</v>
      </c>
    </row>
    <row r="233" spans="2:65" s="13" customFormat="1" ht="11.25">
      <c r="B233" s="156"/>
      <c r="D233" s="144" t="s">
        <v>141</v>
      </c>
      <c r="E233" s="157" t="s">
        <v>1</v>
      </c>
      <c r="F233" s="158" t="s">
        <v>231</v>
      </c>
      <c r="H233" s="159">
        <v>6</v>
      </c>
      <c r="I233" s="160"/>
      <c r="L233" s="156"/>
      <c r="M233" s="161"/>
      <c r="T233" s="162"/>
      <c r="AT233" s="157" t="s">
        <v>141</v>
      </c>
      <c r="AU233" s="157" t="s">
        <v>90</v>
      </c>
      <c r="AV233" s="13" t="s">
        <v>90</v>
      </c>
      <c r="AW233" s="13" t="s">
        <v>36</v>
      </c>
      <c r="AX233" s="13" t="s">
        <v>80</v>
      </c>
      <c r="AY233" s="157" t="s">
        <v>128</v>
      </c>
    </row>
    <row r="234" spans="2:65" s="14" customFormat="1" ht="11.25">
      <c r="B234" s="163"/>
      <c r="D234" s="144" t="s">
        <v>141</v>
      </c>
      <c r="E234" s="164" t="s">
        <v>1</v>
      </c>
      <c r="F234" s="165" t="s">
        <v>149</v>
      </c>
      <c r="H234" s="166">
        <v>366</v>
      </c>
      <c r="I234" s="167"/>
      <c r="L234" s="163"/>
      <c r="M234" s="168"/>
      <c r="T234" s="169"/>
      <c r="AT234" s="164" t="s">
        <v>141</v>
      </c>
      <c r="AU234" s="164" t="s">
        <v>90</v>
      </c>
      <c r="AV234" s="14" t="s">
        <v>135</v>
      </c>
      <c r="AW234" s="14" t="s">
        <v>36</v>
      </c>
      <c r="AX234" s="14" t="s">
        <v>88</v>
      </c>
      <c r="AY234" s="164" t="s">
        <v>128</v>
      </c>
    </row>
    <row r="235" spans="2:65" s="1" customFormat="1" ht="24.2" customHeight="1">
      <c r="B235" s="31"/>
      <c r="C235" s="131" t="s">
        <v>238</v>
      </c>
      <c r="D235" s="131" t="s">
        <v>130</v>
      </c>
      <c r="E235" s="132" t="s">
        <v>239</v>
      </c>
      <c r="F235" s="133" t="s">
        <v>240</v>
      </c>
      <c r="G235" s="134" t="s">
        <v>241</v>
      </c>
      <c r="H235" s="135">
        <v>115.8</v>
      </c>
      <c r="I235" s="136"/>
      <c r="J235" s="137">
        <f>ROUND(I235*H235,2)</f>
        <v>0</v>
      </c>
      <c r="K235" s="133" t="s">
        <v>134</v>
      </c>
      <c r="L235" s="31"/>
      <c r="M235" s="138" t="s">
        <v>1</v>
      </c>
      <c r="N235" s="139" t="s">
        <v>45</v>
      </c>
      <c r="P235" s="140">
        <f>O235*H235</f>
        <v>0</v>
      </c>
      <c r="Q235" s="140">
        <v>0</v>
      </c>
      <c r="R235" s="140">
        <f>Q235*H235</f>
        <v>0</v>
      </c>
      <c r="S235" s="140">
        <v>0</v>
      </c>
      <c r="T235" s="141">
        <f>S235*H235</f>
        <v>0</v>
      </c>
      <c r="AR235" s="142" t="s">
        <v>135</v>
      </c>
      <c r="AT235" s="142" t="s">
        <v>130</v>
      </c>
      <c r="AU235" s="142" t="s">
        <v>90</v>
      </c>
      <c r="AY235" s="16" t="s">
        <v>128</v>
      </c>
      <c r="BE235" s="143">
        <f>IF(N235="základní",J235,0)</f>
        <v>0</v>
      </c>
      <c r="BF235" s="143">
        <f>IF(N235="snížená",J235,0)</f>
        <v>0</v>
      </c>
      <c r="BG235" s="143">
        <f>IF(N235="zákl. přenesená",J235,0)</f>
        <v>0</v>
      </c>
      <c r="BH235" s="143">
        <f>IF(N235="sníž. přenesená",J235,0)</f>
        <v>0</v>
      </c>
      <c r="BI235" s="143">
        <f>IF(N235="nulová",J235,0)</f>
        <v>0</v>
      </c>
      <c r="BJ235" s="16" t="s">
        <v>88</v>
      </c>
      <c r="BK235" s="143">
        <f>ROUND(I235*H235,2)</f>
        <v>0</v>
      </c>
      <c r="BL235" s="16" t="s">
        <v>135</v>
      </c>
      <c r="BM235" s="142" t="s">
        <v>242</v>
      </c>
    </row>
    <row r="236" spans="2:65" s="1" customFormat="1" ht="11.25">
      <c r="B236" s="31"/>
      <c r="D236" s="144" t="s">
        <v>137</v>
      </c>
      <c r="F236" s="145" t="s">
        <v>240</v>
      </c>
      <c r="I236" s="146"/>
      <c r="L236" s="31"/>
      <c r="M236" s="147"/>
      <c r="T236" s="55"/>
      <c r="AT236" s="16" t="s">
        <v>137</v>
      </c>
      <c r="AU236" s="16" t="s">
        <v>90</v>
      </c>
    </row>
    <row r="237" spans="2:65" s="1" customFormat="1" ht="11.25">
      <c r="B237" s="31"/>
      <c r="D237" s="148" t="s">
        <v>139</v>
      </c>
      <c r="F237" s="149" t="s">
        <v>243</v>
      </c>
      <c r="I237" s="146"/>
      <c r="L237" s="31"/>
      <c r="M237" s="147"/>
      <c r="T237" s="55"/>
      <c r="AT237" s="16" t="s">
        <v>139</v>
      </c>
      <c r="AU237" s="16" t="s">
        <v>90</v>
      </c>
    </row>
    <row r="238" spans="2:65" s="12" customFormat="1" ht="11.25">
      <c r="B238" s="150"/>
      <c r="D238" s="144" t="s">
        <v>141</v>
      </c>
      <c r="E238" s="151" t="s">
        <v>1</v>
      </c>
      <c r="F238" s="152" t="s">
        <v>177</v>
      </c>
      <c r="H238" s="151" t="s">
        <v>1</v>
      </c>
      <c r="I238" s="153"/>
      <c r="L238" s="150"/>
      <c r="M238" s="154"/>
      <c r="T238" s="155"/>
      <c r="AT238" s="151" t="s">
        <v>141</v>
      </c>
      <c r="AU238" s="151" t="s">
        <v>90</v>
      </c>
      <c r="AV238" s="12" t="s">
        <v>88</v>
      </c>
      <c r="AW238" s="12" t="s">
        <v>36</v>
      </c>
      <c r="AX238" s="12" t="s">
        <v>80</v>
      </c>
      <c r="AY238" s="151" t="s">
        <v>128</v>
      </c>
    </row>
    <row r="239" spans="2:65" s="12" customFormat="1" ht="11.25">
      <c r="B239" s="150"/>
      <c r="D239" s="144" t="s">
        <v>141</v>
      </c>
      <c r="E239" s="151" t="s">
        <v>1</v>
      </c>
      <c r="F239" s="152" t="s">
        <v>143</v>
      </c>
      <c r="H239" s="151" t="s">
        <v>1</v>
      </c>
      <c r="I239" s="153"/>
      <c r="L239" s="150"/>
      <c r="M239" s="154"/>
      <c r="T239" s="155"/>
      <c r="AT239" s="151" t="s">
        <v>141</v>
      </c>
      <c r="AU239" s="151" t="s">
        <v>90</v>
      </c>
      <c r="AV239" s="12" t="s">
        <v>88</v>
      </c>
      <c r="AW239" s="12" t="s">
        <v>36</v>
      </c>
      <c r="AX239" s="12" t="s">
        <v>80</v>
      </c>
      <c r="AY239" s="151" t="s">
        <v>128</v>
      </c>
    </row>
    <row r="240" spans="2:65" s="13" customFormat="1" ht="11.25">
      <c r="B240" s="156"/>
      <c r="D240" s="144" t="s">
        <v>141</v>
      </c>
      <c r="E240" s="157" t="s">
        <v>1</v>
      </c>
      <c r="F240" s="158" t="s">
        <v>244</v>
      </c>
      <c r="H240" s="159">
        <v>63</v>
      </c>
      <c r="I240" s="160"/>
      <c r="L240" s="156"/>
      <c r="M240" s="161"/>
      <c r="T240" s="162"/>
      <c r="AT240" s="157" t="s">
        <v>141</v>
      </c>
      <c r="AU240" s="157" t="s">
        <v>90</v>
      </c>
      <c r="AV240" s="13" t="s">
        <v>90</v>
      </c>
      <c r="AW240" s="13" t="s">
        <v>36</v>
      </c>
      <c r="AX240" s="13" t="s">
        <v>80</v>
      </c>
      <c r="AY240" s="157" t="s">
        <v>128</v>
      </c>
    </row>
    <row r="241" spans="2:65" s="12" customFormat="1" ht="11.25">
      <c r="B241" s="150"/>
      <c r="D241" s="144" t="s">
        <v>141</v>
      </c>
      <c r="E241" s="151" t="s">
        <v>1</v>
      </c>
      <c r="F241" s="152" t="s">
        <v>245</v>
      </c>
      <c r="H241" s="151" t="s">
        <v>1</v>
      </c>
      <c r="I241" s="153"/>
      <c r="L241" s="150"/>
      <c r="M241" s="154"/>
      <c r="T241" s="155"/>
      <c r="AT241" s="151" t="s">
        <v>141</v>
      </c>
      <c r="AU241" s="151" t="s">
        <v>90</v>
      </c>
      <c r="AV241" s="12" t="s">
        <v>88</v>
      </c>
      <c r="AW241" s="12" t="s">
        <v>36</v>
      </c>
      <c r="AX241" s="12" t="s">
        <v>80</v>
      </c>
      <c r="AY241" s="151" t="s">
        <v>128</v>
      </c>
    </row>
    <row r="242" spans="2:65" s="13" customFormat="1" ht="11.25">
      <c r="B242" s="156"/>
      <c r="D242" s="144" t="s">
        <v>141</v>
      </c>
      <c r="E242" s="157" t="s">
        <v>1</v>
      </c>
      <c r="F242" s="158" t="s">
        <v>246</v>
      </c>
      <c r="H242" s="159">
        <v>52.8</v>
      </c>
      <c r="I242" s="160"/>
      <c r="L242" s="156"/>
      <c r="M242" s="161"/>
      <c r="T242" s="162"/>
      <c r="AT242" s="157" t="s">
        <v>141</v>
      </c>
      <c r="AU242" s="157" t="s">
        <v>90</v>
      </c>
      <c r="AV242" s="13" t="s">
        <v>90</v>
      </c>
      <c r="AW242" s="13" t="s">
        <v>36</v>
      </c>
      <c r="AX242" s="13" t="s">
        <v>80</v>
      </c>
      <c r="AY242" s="157" t="s">
        <v>128</v>
      </c>
    </row>
    <row r="243" spans="2:65" s="14" customFormat="1" ht="11.25">
      <c r="B243" s="163"/>
      <c r="D243" s="144" t="s">
        <v>141</v>
      </c>
      <c r="E243" s="164" t="s">
        <v>1</v>
      </c>
      <c r="F243" s="165" t="s">
        <v>149</v>
      </c>
      <c r="H243" s="166">
        <v>115.8</v>
      </c>
      <c r="I243" s="167"/>
      <c r="L243" s="163"/>
      <c r="M243" s="168"/>
      <c r="T243" s="169"/>
      <c r="AT243" s="164" t="s">
        <v>141</v>
      </c>
      <c r="AU243" s="164" t="s">
        <v>90</v>
      </c>
      <c r="AV243" s="14" t="s">
        <v>135</v>
      </c>
      <c r="AW243" s="14" t="s">
        <v>36</v>
      </c>
      <c r="AX243" s="14" t="s">
        <v>88</v>
      </c>
      <c r="AY243" s="164" t="s">
        <v>128</v>
      </c>
    </row>
    <row r="244" spans="2:65" s="1" customFormat="1" ht="33" customHeight="1">
      <c r="B244" s="31"/>
      <c r="C244" s="131" t="s">
        <v>247</v>
      </c>
      <c r="D244" s="131" t="s">
        <v>130</v>
      </c>
      <c r="E244" s="132" t="s">
        <v>248</v>
      </c>
      <c r="F244" s="133" t="s">
        <v>249</v>
      </c>
      <c r="G244" s="134" t="s">
        <v>241</v>
      </c>
      <c r="H244" s="135">
        <v>767.64</v>
      </c>
      <c r="I244" s="136"/>
      <c r="J244" s="137">
        <f>ROUND(I244*H244,2)</f>
        <v>0</v>
      </c>
      <c r="K244" s="133" t="s">
        <v>134</v>
      </c>
      <c r="L244" s="31"/>
      <c r="M244" s="138" t="s">
        <v>1</v>
      </c>
      <c r="N244" s="139" t="s">
        <v>45</v>
      </c>
      <c r="P244" s="140">
        <f>O244*H244</f>
        <v>0</v>
      </c>
      <c r="Q244" s="140">
        <v>0</v>
      </c>
      <c r="R244" s="140">
        <f>Q244*H244</f>
        <v>0</v>
      </c>
      <c r="S244" s="140">
        <v>0</v>
      </c>
      <c r="T244" s="141">
        <f>S244*H244</f>
        <v>0</v>
      </c>
      <c r="AR244" s="142" t="s">
        <v>135</v>
      </c>
      <c r="AT244" s="142" t="s">
        <v>130</v>
      </c>
      <c r="AU244" s="142" t="s">
        <v>90</v>
      </c>
      <c r="AY244" s="16" t="s">
        <v>128</v>
      </c>
      <c r="BE244" s="143">
        <f>IF(N244="základní",J244,0)</f>
        <v>0</v>
      </c>
      <c r="BF244" s="143">
        <f>IF(N244="snížená",J244,0)</f>
        <v>0</v>
      </c>
      <c r="BG244" s="143">
        <f>IF(N244="zákl. přenesená",J244,0)</f>
        <v>0</v>
      </c>
      <c r="BH244" s="143">
        <f>IF(N244="sníž. přenesená",J244,0)</f>
        <v>0</v>
      </c>
      <c r="BI244" s="143">
        <f>IF(N244="nulová",J244,0)</f>
        <v>0</v>
      </c>
      <c r="BJ244" s="16" t="s">
        <v>88</v>
      </c>
      <c r="BK244" s="143">
        <f>ROUND(I244*H244,2)</f>
        <v>0</v>
      </c>
      <c r="BL244" s="16" t="s">
        <v>135</v>
      </c>
      <c r="BM244" s="142" t="s">
        <v>250</v>
      </c>
    </row>
    <row r="245" spans="2:65" s="1" customFormat="1" ht="29.25">
      <c r="B245" s="31"/>
      <c r="D245" s="144" t="s">
        <v>137</v>
      </c>
      <c r="F245" s="145" t="s">
        <v>251</v>
      </c>
      <c r="I245" s="146"/>
      <c r="L245" s="31"/>
      <c r="M245" s="147"/>
      <c r="T245" s="55"/>
      <c r="AT245" s="16" t="s">
        <v>137</v>
      </c>
      <c r="AU245" s="16" t="s">
        <v>90</v>
      </c>
    </row>
    <row r="246" spans="2:65" s="1" customFormat="1" ht="11.25">
      <c r="B246" s="31"/>
      <c r="D246" s="148" t="s">
        <v>139</v>
      </c>
      <c r="F246" s="149" t="s">
        <v>252</v>
      </c>
      <c r="I246" s="146"/>
      <c r="L246" s="31"/>
      <c r="M246" s="147"/>
      <c r="T246" s="55"/>
      <c r="AT246" s="16" t="s">
        <v>139</v>
      </c>
      <c r="AU246" s="16" t="s">
        <v>90</v>
      </c>
    </row>
    <row r="247" spans="2:65" s="12" customFormat="1" ht="11.25">
      <c r="B247" s="150"/>
      <c r="D247" s="144" t="s">
        <v>141</v>
      </c>
      <c r="E247" s="151" t="s">
        <v>1</v>
      </c>
      <c r="F247" s="152" t="s">
        <v>142</v>
      </c>
      <c r="H247" s="151" t="s">
        <v>1</v>
      </c>
      <c r="I247" s="153"/>
      <c r="L247" s="150"/>
      <c r="M247" s="154"/>
      <c r="T247" s="155"/>
      <c r="AT247" s="151" t="s">
        <v>141</v>
      </c>
      <c r="AU247" s="151" t="s">
        <v>90</v>
      </c>
      <c r="AV247" s="12" t="s">
        <v>88</v>
      </c>
      <c r="AW247" s="12" t="s">
        <v>36</v>
      </c>
      <c r="AX247" s="12" t="s">
        <v>80</v>
      </c>
      <c r="AY247" s="151" t="s">
        <v>128</v>
      </c>
    </row>
    <row r="248" spans="2:65" s="12" customFormat="1" ht="11.25">
      <c r="B248" s="150"/>
      <c r="D248" s="144" t="s">
        <v>141</v>
      </c>
      <c r="E248" s="151" t="s">
        <v>1</v>
      </c>
      <c r="F248" s="152" t="s">
        <v>143</v>
      </c>
      <c r="H248" s="151" t="s">
        <v>1</v>
      </c>
      <c r="I248" s="153"/>
      <c r="L248" s="150"/>
      <c r="M248" s="154"/>
      <c r="T248" s="155"/>
      <c r="AT248" s="151" t="s">
        <v>141</v>
      </c>
      <c r="AU248" s="151" t="s">
        <v>90</v>
      </c>
      <c r="AV248" s="12" t="s">
        <v>88</v>
      </c>
      <c r="AW248" s="12" t="s">
        <v>36</v>
      </c>
      <c r="AX248" s="12" t="s">
        <v>80</v>
      </c>
      <c r="AY248" s="151" t="s">
        <v>128</v>
      </c>
    </row>
    <row r="249" spans="2:65" s="13" customFormat="1" ht="11.25">
      <c r="B249" s="156"/>
      <c r="D249" s="144" t="s">
        <v>141</v>
      </c>
      <c r="E249" s="157" t="s">
        <v>1</v>
      </c>
      <c r="F249" s="158" t="s">
        <v>253</v>
      </c>
      <c r="H249" s="159">
        <v>680.4</v>
      </c>
      <c r="I249" s="160"/>
      <c r="L249" s="156"/>
      <c r="M249" s="161"/>
      <c r="T249" s="162"/>
      <c r="AT249" s="157" t="s">
        <v>141</v>
      </c>
      <c r="AU249" s="157" t="s">
        <v>90</v>
      </c>
      <c r="AV249" s="13" t="s">
        <v>90</v>
      </c>
      <c r="AW249" s="13" t="s">
        <v>36</v>
      </c>
      <c r="AX249" s="13" t="s">
        <v>80</v>
      </c>
      <c r="AY249" s="157" t="s">
        <v>128</v>
      </c>
    </row>
    <row r="250" spans="2:65" s="12" customFormat="1" ht="11.25">
      <c r="B250" s="150"/>
      <c r="D250" s="144" t="s">
        <v>141</v>
      </c>
      <c r="E250" s="151" t="s">
        <v>1</v>
      </c>
      <c r="F250" s="152" t="s">
        <v>145</v>
      </c>
      <c r="H250" s="151" t="s">
        <v>1</v>
      </c>
      <c r="I250" s="153"/>
      <c r="L250" s="150"/>
      <c r="M250" s="154"/>
      <c r="T250" s="155"/>
      <c r="AT250" s="151" t="s">
        <v>141</v>
      </c>
      <c r="AU250" s="151" t="s">
        <v>90</v>
      </c>
      <c r="AV250" s="12" t="s">
        <v>88</v>
      </c>
      <c r="AW250" s="12" t="s">
        <v>36</v>
      </c>
      <c r="AX250" s="12" t="s">
        <v>80</v>
      </c>
      <c r="AY250" s="151" t="s">
        <v>128</v>
      </c>
    </row>
    <row r="251" spans="2:65" s="13" customFormat="1" ht="11.25">
      <c r="B251" s="156"/>
      <c r="D251" s="144" t="s">
        <v>141</v>
      </c>
      <c r="E251" s="157" t="s">
        <v>1</v>
      </c>
      <c r="F251" s="158" t="s">
        <v>254</v>
      </c>
      <c r="H251" s="159">
        <v>80.64</v>
      </c>
      <c r="I251" s="160"/>
      <c r="L251" s="156"/>
      <c r="M251" s="161"/>
      <c r="T251" s="162"/>
      <c r="AT251" s="157" t="s">
        <v>141</v>
      </c>
      <c r="AU251" s="157" t="s">
        <v>90</v>
      </c>
      <c r="AV251" s="13" t="s">
        <v>90</v>
      </c>
      <c r="AW251" s="13" t="s">
        <v>36</v>
      </c>
      <c r="AX251" s="13" t="s">
        <v>80</v>
      </c>
      <c r="AY251" s="157" t="s">
        <v>128</v>
      </c>
    </row>
    <row r="252" spans="2:65" s="12" customFormat="1" ht="11.25">
      <c r="B252" s="150"/>
      <c r="D252" s="144" t="s">
        <v>141</v>
      </c>
      <c r="E252" s="151" t="s">
        <v>1</v>
      </c>
      <c r="F252" s="152" t="s">
        <v>147</v>
      </c>
      <c r="H252" s="151" t="s">
        <v>1</v>
      </c>
      <c r="I252" s="153"/>
      <c r="L252" s="150"/>
      <c r="M252" s="154"/>
      <c r="T252" s="155"/>
      <c r="AT252" s="151" t="s">
        <v>141</v>
      </c>
      <c r="AU252" s="151" t="s">
        <v>90</v>
      </c>
      <c r="AV252" s="12" t="s">
        <v>88</v>
      </c>
      <c r="AW252" s="12" t="s">
        <v>36</v>
      </c>
      <c r="AX252" s="12" t="s">
        <v>80</v>
      </c>
      <c r="AY252" s="151" t="s">
        <v>128</v>
      </c>
    </row>
    <row r="253" spans="2:65" s="13" customFormat="1" ht="11.25">
      <c r="B253" s="156"/>
      <c r="D253" s="144" t="s">
        <v>141</v>
      </c>
      <c r="E253" s="157" t="s">
        <v>1</v>
      </c>
      <c r="F253" s="158" t="s">
        <v>255</v>
      </c>
      <c r="H253" s="159">
        <v>6.6</v>
      </c>
      <c r="I253" s="160"/>
      <c r="L253" s="156"/>
      <c r="M253" s="161"/>
      <c r="T253" s="162"/>
      <c r="AT253" s="157" t="s">
        <v>141</v>
      </c>
      <c r="AU253" s="157" t="s">
        <v>90</v>
      </c>
      <c r="AV253" s="13" t="s">
        <v>90</v>
      </c>
      <c r="AW253" s="13" t="s">
        <v>36</v>
      </c>
      <c r="AX253" s="13" t="s">
        <v>80</v>
      </c>
      <c r="AY253" s="157" t="s">
        <v>128</v>
      </c>
    </row>
    <row r="254" spans="2:65" s="14" customFormat="1" ht="11.25">
      <c r="B254" s="163"/>
      <c r="D254" s="144" t="s">
        <v>141</v>
      </c>
      <c r="E254" s="164" t="s">
        <v>1</v>
      </c>
      <c r="F254" s="165" t="s">
        <v>149</v>
      </c>
      <c r="H254" s="166">
        <v>767.64</v>
      </c>
      <c r="I254" s="167"/>
      <c r="L254" s="163"/>
      <c r="M254" s="168"/>
      <c r="T254" s="169"/>
      <c r="AT254" s="164" t="s">
        <v>141</v>
      </c>
      <c r="AU254" s="164" t="s">
        <v>90</v>
      </c>
      <c r="AV254" s="14" t="s">
        <v>135</v>
      </c>
      <c r="AW254" s="14" t="s">
        <v>36</v>
      </c>
      <c r="AX254" s="14" t="s">
        <v>88</v>
      </c>
      <c r="AY254" s="164" t="s">
        <v>128</v>
      </c>
    </row>
    <row r="255" spans="2:65" s="1" customFormat="1" ht="33" customHeight="1">
      <c r="B255" s="31"/>
      <c r="C255" s="131" t="s">
        <v>256</v>
      </c>
      <c r="D255" s="131" t="s">
        <v>130</v>
      </c>
      <c r="E255" s="132" t="s">
        <v>257</v>
      </c>
      <c r="F255" s="133" t="s">
        <v>258</v>
      </c>
      <c r="G255" s="134" t="s">
        <v>241</v>
      </c>
      <c r="H255" s="135">
        <v>505.2</v>
      </c>
      <c r="I255" s="136"/>
      <c r="J255" s="137">
        <f>ROUND(I255*H255,2)</f>
        <v>0</v>
      </c>
      <c r="K255" s="133" t="s">
        <v>134</v>
      </c>
      <c r="L255" s="31"/>
      <c r="M255" s="138" t="s">
        <v>1</v>
      </c>
      <c r="N255" s="139" t="s">
        <v>45</v>
      </c>
      <c r="P255" s="140">
        <f>O255*H255</f>
        <v>0</v>
      </c>
      <c r="Q255" s="140">
        <v>0</v>
      </c>
      <c r="R255" s="140">
        <f>Q255*H255</f>
        <v>0</v>
      </c>
      <c r="S255" s="140">
        <v>0</v>
      </c>
      <c r="T255" s="141">
        <f>S255*H255</f>
        <v>0</v>
      </c>
      <c r="AR255" s="142" t="s">
        <v>135</v>
      </c>
      <c r="AT255" s="142" t="s">
        <v>130</v>
      </c>
      <c r="AU255" s="142" t="s">
        <v>90</v>
      </c>
      <c r="AY255" s="16" t="s">
        <v>128</v>
      </c>
      <c r="BE255" s="143">
        <f>IF(N255="základní",J255,0)</f>
        <v>0</v>
      </c>
      <c r="BF255" s="143">
        <f>IF(N255="snížená",J255,0)</f>
        <v>0</v>
      </c>
      <c r="BG255" s="143">
        <f>IF(N255="zákl. přenesená",J255,0)</f>
        <v>0</v>
      </c>
      <c r="BH255" s="143">
        <f>IF(N255="sníž. přenesená",J255,0)</f>
        <v>0</v>
      </c>
      <c r="BI255" s="143">
        <f>IF(N255="nulová",J255,0)</f>
        <v>0</v>
      </c>
      <c r="BJ255" s="16" t="s">
        <v>88</v>
      </c>
      <c r="BK255" s="143">
        <f>ROUND(I255*H255,2)</f>
        <v>0</v>
      </c>
      <c r="BL255" s="16" t="s">
        <v>135</v>
      </c>
      <c r="BM255" s="142" t="s">
        <v>259</v>
      </c>
    </row>
    <row r="256" spans="2:65" s="1" customFormat="1" ht="29.25">
      <c r="B256" s="31"/>
      <c r="D256" s="144" t="s">
        <v>137</v>
      </c>
      <c r="F256" s="145" t="s">
        <v>260</v>
      </c>
      <c r="I256" s="146"/>
      <c r="L256" s="31"/>
      <c r="M256" s="147"/>
      <c r="T256" s="55"/>
      <c r="AT256" s="16" t="s">
        <v>137</v>
      </c>
      <c r="AU256" s="16" t="s">
        <v>90</v>
      </c>
    </row>
    <row r="257" spans="2:65" s="1" customFormat="1" ht="11.25">
      <c r="B257" s="31"/>
      <c r="D257" s="148" t="s">
        <v>139</v>
      </c>
      <c r="F257" s="149" t="s">
        <v>261</v>
      </c>
      <c r="I257" s="146"/>
      <c r="L257" s="31"/>
      <c r="M257" s="147"/>
      <c r="T257" s="55"/>
      <c r="AT257" s="16" t="s">
        <v>139</v>
      </c>
      <c r="AU257" s="16" t="s">
        <v>90</v>
      </c>
    </row>
    <row r="258" spans="2:65" s="12" customFormat="1" ht="11.25">
      <c r="B258" s="150"/>
      <c r="D258" s="144" t="s">
        <v>141</v>
      </c>
      <c r="E258" s="151" t="s">
        <v>1</v>
      </c>
      <c r="F258" s="152" t="s">
        <v>142</v>
      </c>
      <c r="H258" s="151" t="s">
        <v>1</v>
      </c>
      <c r="I258" s="153"/>
      <c r="L258" s="150"/>
      <c r="M258" s="154"/>
      <c r="T258" s="155"/>
      <c r="AT258" s="151" t="s">
        <v>141</v>
      </c>
      <c r="AU258" s="151" t="s">
        <v>90</v>
      </c>
      <c r="AV258" s="12" t="s">
        <v>88</v>
      </c>
      <c r="AW258" s="12" t="s">
        <v>36</v>
      </c>
      <c r="AX258" s="12" t="s">
        <v>80</v>
      </c>
      <c r="AY258" s="151" t="s">
        <v>128</v>
      </c>
    </row>
    <row r="259" spans="2:65" s="12" customFormat="1" ht="11.25">
      <c r="B259" s="150"/>
      <c r="D259" s="144" t="s">
        <v>141</v>
      </c>
      <c r="E259" s="151" t="s">
        <v>1</v>
      </c>
      <c r="F259" s="152" t="s">
        <v>143</v>
      </c>
      <c r="H259" s="151" t="s">
        <v>1</v>
      </c>
      <c r="I259" s="153"/>
      <c r="L259" s="150"/>
      <c r="M259" s="154"/>
      <c r="T259" s="155"/>
      <c r="AT259" s="151" t="s">
        <v>141</v>
      </c>
      <c r="AU259" s="151" t="s">
        <v>90</v>
      </c>
      <c r="AV259" s="12" t="s">
        <v>88</v>
      </c>
      <c r="AW259" s="12" t="s">
        <v>36</v>
      </c>
      <c r="AX259" s="12" t="s">
        <v>80</v>
      </c>
      <c r="AY259" s="151" t="s">
        <v>128</v>
      </c>
    </row>
    <row r="260" spans="2:65" s="13" customFormat="1" ht="11.25">
      <c r="B260" s="156"/>
      <c r="D260" s="144" t="s">
        <v>141</v>
      </c>
      <c r="E260" s="157" t="s">
        <v>1</v>
      </c>
      <c r="F260" s="158" t="s">
        <v>262</v>
      </c>
      <c r="H260" s="159">
        <v>486</v>
      </c>
      <c r="I260" s="160"/>
      <c r="L260" s="156"/>
      <c r="M260" s="161"/>
      <c r="T260" s="162"/>
      <c r="AT260" s="157" t="s">
        <v>141</v>
      </c>
      <c r="AU260" s="157" t="s">
        <v>90</v>
      </c>
      <c r="AV260" s="13" t="s">
        <v>90</v>
      </c>
      <c r="AW260" s="13" t="s">
        <v>36</v>
      </c>
      <c r="AX260" s="13" t="s">
        <v>80</v>
      </c>
      <c r="AY260" s="157" t="s">
        <v>128</v>
      </c>
    </row>
    <row r="261" spans="2:65" s="12" customFormat="1" ht="11.25">
      <c r="B261" s="150"/>
      <c r="D261" s="144" t="s">
        <v>141</v>
      </c>
      <c r="E261" s="151" t="s">
        <v>1</v>
      </c>
      <c r="F261" s="152" t="s">
        <v>145</v>
      </c>
      <c r="H261" s="151" t="s">
        <v>1</v>
      </c>
      <c r="I261" s="153"/>
      <c r="L261" s="150"/>
      <c r="M261" s="154"/>
      <c r="T261" s="155"/>
      <c r="AT261" s="151" t="s">
        <v>141</v>
      </c>
      <c r="AU261" s="151" t="s">
        <v>90</v>
      </c>
      <c r="AV261" s="12" t="s">
        <v>88</v>
      </c>
      <c r="AW261" s="12" t="s">
        <v>36</v>
      </c>
      <c r="AX261" s="12" t="s">
        <v>80</v>
      </c>
      <c r="AY261" s="151" t="s">
        <v>128</v>
      </c>
    </row>
    <row r="262" spans="2:65" s="13" customFormat="1" ht="11.25">
      <c r="B262" s="156"/>
      <c r="D262" s="144" t="s">
        <v>141</v>
      </c>
      <c r="E262" s="157" t="s">
        <v>1</v>
      </c>
      <c r="F262" s="158" t="s">
        <v>263</v>
      </c>
      <c r="H262" s="159">
        <v>19.2</v>
      </c>
      <c r="I262" s="160"/>
      <c r="L262" s="156"/>
      <c r="M262" s="161"/>
      <c r="T262" s="162"/>
      <c r="AT262" s="157" t="s">
        <v>141</v>
      </c>
      <c r="AU262" s="157" t="s">
        <v>90</v>
      </c>
      <c r="AV262" s="13" t="s">
        <v>90</v>
      </c>
      <c r="AW262" s="13" t="s">
        <v>36</v>
      </c>
      <c r="AX262" s="13" t="s">
        <v>80</v>
      </c>
      <c r="AY262" s="157" t="s">
        <v>128</v>
      </c>
    </row>
    <row r="263" spans="2:65" s="14" customFormat="1" ht="11.25">
      <c r="B263" s="163"/>
      <c r="D263" s="144" t="s">
        <v>141</v>
      </c>
      <c r="E263" s="164" t="s">
        <v>1</v>
      </c>
      <c r="F263" s="165" t="s">
        <v>149</v>
      </c>
      <c r="H263" s="166">
        <v>505.2</v>
      </c>
      <c r="I263" s="167"/>
      <c r="L263" s="163"/>
      <c r="M263" s="168"/>
      <c r="T263" s="169"/>
      <c r="AT263" s="164" t="s">
        <v>141</v>
      </c>
      <c r="AU263" s="164" t="s">
        <v>90</v>
      </c>
      <c r="AV263" s="14" t="s">
        <v>135</v>
      </c>
      <c r="AW263" s="14" t="s">
        <v>36</v>
      </c>
      <c r="AX263" s="14" t="s">
        <v>88</v>
      </c>
      <c r="AY263" s="164" t="s">
        <v>128</v>
      </c>
    </row>
    <row r="264" spans="2:65" s="1" customFormat="1" ht="33" customHeight="1">
      <c r="B264" s="31"/>
      <c r="C264" s="131" t="s">
        <v>264</v>
      </c>
      <c r="D264" s="131" t="s">
        <v>130</v>
      </c>
      <c r="E264" s="132" t="s">
        <v>265</v>
      </c>
      <c r="F264" s="133" t="s">
        <v>266</v>
      </c>
      <c r="G264" s="134" t="s">
        <v>241</v>
      </c>
      <c r="H264" s="135">
        <v>129.6</v>
      </c>
      <c r="I264" s="136"/>
      <c r="J264" s="137">
        <f>ROUND(I264*H264,2)</f>
        <v>0</v>
      </c>
      <c r="K264" s="133" t="s">
        <v>134</v>
      </c>
      <c r="L264" s="31"/>
      <c r="M264" s="138" t="s">
        <v>1</v>
      </c>
      <c r="N264" s="139" t="s">
        <v>45</v>
      </c>
      <c r="P264" s="140">
        <f>O264*H264</f>
        <v>0</v>
      </c>
      <c r="Q264" s="140">
        <v>0</v>
      </c>
      <c r="R264" s="140">
        <f>Q264*H264</f>
        <v>0</v>
      </c>
      <c r="S264" s="140">
        <v>0</v>
      </c>
      <c r="T264" s="141">
        <f>S264*H264</f>
        <v>0</v>
      </c>
      <c r="AR264" s="142" t="s">
        <v>135</v>
      </c>
      <c r="AT264" s="142" t="s">
        <v>130</v>
      </c>
      <c r="AU264" s="142" t="s">
        <v>90</v>
      </c>
      <c r="AY264" s="16" t="s">
        <v>128</v>
      </c>
      <c r="BE264" s="143">
        <f>IF(N264="základní",J264,0)</f>
        <v>0</v>
      </c>
      <c r="BF264" s="143">
        <f>IF(N264="snížená",J264,0)</f>
        <v>0</v>
      </c>
      <c r="BG264" s="143">
        <f>IF(N264="zákl. přenesená",J264,0)</f>
        <v>0</v>
      </c>
      <c r="BH264" s="143">
        <f>IF(N264="sníž. přenesená",J264,0)</f>
        <v>0</v>
      </c>
      <c r="BI264" s="143">
        <f>IF(N264="nulová",J264,0)</f>
        <v>0</v>
      </c>
      <c r="BJ264" s="16" t="s">
        <v>88</v>
      </c>
      <c r="BK264" s="143">
        <f>ROUND(I264*H264,2)</f>
        <v>0</v>
      </c>
      <c r="BL264" s="16" t="s">
        <v>135</v>
      </c>
      <c r="BM264" s="142" t="s">
        <v>267</v>
      </c>
    </row>
    <row r="265" spans="2:65" s="1" customFormat="1" ht="29.25">
      <c r="B265" s="31"/>
      <c r="D265" s="144" t="s">
        <v>137</v>
      </c>
      <c r="F265" s="145" t="s">
        <v>268</v>
      </c>
      <c r="I265" s="146"/>
      <c r="L265" s="31"/>
      <c r="M265" s="147"/>
      <c r="T265" s="55"/>
      <c r="AT265" s="16" t="s">
        <v>137</v>
      </c>
      <c r="AU265" s="16" t="s">
        <v>90</v>
      </c>
    </row>
    <row r="266" spans="2:65" s="1" customFormat="1" ht="11.25">
      <c r="B266" s="31"/>
      <c r="D266" s="148" t="s">
        <v>139</v>
      </c>
      <c r="F266" s="149" t="s">
        <v>269</v>
      </c>
      <c r="I266" s="146"/>
      <c r="L266" s="31"/>
      <c r="M266" s="147"/>
      <c r="T266" s="55"/>
      <c r="AT266" s="16" t="s">
        <v>139</v>
      </c>
      <c r="AU266" s="16" t="s">
        <v>90</v>
      </c>
    </row>
    <row r="267" spans="2:65" s="12" customFormat="1" ht="11.25">
      <c r="B267" s="150"/>
      <c r="D267" s="144" t="s">
        <v>141</v>
      </c>
      <c r="E267" s="151" t="s">
        <v>1</v>
      </c>
      <c r="F267" s="152" t="s">
        <v>142</v>
      </c>
      <c r="H267" s="151" t="s">
        <v>1</v>
      </c>
      <c r="I267" s="153"/>
      <c r="L267" s="150"/>
      <c r="M267" s="154"/>
      <c r="T267" s="155"/>
      <c r="AT267" s="151" t="s">
        <v>141</v>
      </c>
      <c r="AU267" s="151" t="s">
        <v>90</v>
      </c>
      <c r="AV267" s="12" t="s">
        <v>88</v>
      </c>
      <c r="AW267" s="12" t="s">
        <v>36</v>
      </c>
      <c r="AX267" s="12" t="s">
        <v>80</v>
      </c>
      <c r="AY267" s="151" t="s">
        <v>128</v>
      </c>
    </row>
    <row r="268" spans="2:65" s="12" customFormat="1" ht="11.25">
      <c r="B268" s="150"/>
      <c r="D268" s="144" t="s">
        <v>141</v>
      </c>
      <c r="E268" s="151" t="s">
        <v>1</v>
      </c>
      <c r="F268" s="152" t="s">
        <v>143</v>
      </c>
      <c r="H268" s="151" t="s">
        <v>1</v>
      </c>
      <c r="I268" s="153"/>
      <c r="L268" s="150"/>
      <c r="M268" s="154"/>
      <c r="T268" s="155"/>
      <c r="AT268" s="151" t="s">
        <v>141</v>
      </c>
      <c r="AU268" s="151" t="s">
        <v>90</v>
      </c>
      <c r="AV268" s="12" t="s">
        <v>88</v>
      </c>
      <c r="AW268" s="12" t="s">
        <v>36</v>
      </c>
      <c r="AX268" s="12" t="s">
        <v>80</v>
      </c>
      <c r="AY268" s="151" t="s">
        <v>128</v>
      </c>
    </row>
    <row r="269" spans="2:65" s="13" customFormat="1" ht="11.25">
      <c r="B269" s="156"/>
      <c r="D269" s="144" t="s">
        <v>141</v>
      </c>
      <c r="E269" s="157" t="s">
        <v>1</v>
      </c>
      <c r="F269" s="158" t="s">
        <v>270</v>
      </c>
      <c r="H269" s="159">
        <v>129.6</v>
      </c>
      <c r="I269" s="160"/>
      <c r="L269" s="156"/>
      <c r="M269" s="161"/>
      <c r="T269" s="162"/>
      <c r="AT269" s="157" t="s">
        <v>141</v>
      </c>
      <c r="AU269" s="157" t="s">
        <v>90</v>
      </c>
      <c r="AV269" s="13" t="s">
        <v>90</v>
      </c>
      <c r="AW269" s="13" t="s">
        <v>36</v>
      </c>
      <c r="AX269" s="13" t="s">
        <v>80</v>
      </c>
      <c r="AY269" s="157" t="s">
        <v>128</v>
      </c>
    </row>
    <row r="270" spans="2:65" s="14" customFormat="1" ht="11.25">
      <c r="B270" s="163"/>
      <c r="D270" s="144" t="s">
        <v>141</v>
      </c>
      <c r="E270" s="164" t="s">
        <v>1</v>
      </c>
      <c r="F270" s="165" t="s">
        <v>149</v>
      </c>
      <c r="H270" s="166">
        <v>129.6</v>
      </c>
      <c r="I270" s="167"/>
      <c r="L270" s="163"/>
      <c r="M270" s="168"/>
      <c r="T270" s="169"/>
      <c r="AT270" s="164" t="s">
        <v>141</v>
      </c>
      <c r="AU270" s="164" t="s">
        <v>90</v>
      </c>
      <c r="AV270" s="14" t="s">
        <v>135</v>
      </c>
      <c r="AW270" s="14" t="s">
        <v>36</v>
      </c>
      <c r="AX270" s="14" t="s">
        <v>88</v>
      </c>
      <c r="AY270" s="164" t="s">
        <v>128</v>
      </c>
    </row>
    <row r="271" spans="2:65" s="1" customFormat="1" ht="21.75" customHeight="1">
      <c r="B271" s="31"/>
      <c r="C271" s="131" t="s">
        <v>271</v>
      </c>
      <c r="D271" s="131" t="s">
        <v>130</v>
      </c>
      <c r="E271" s="132" t="s">
        <v>272</v>
      </c>
      <c r="F271" s="133" t="s">
        <v>273</v>
      </c>
      <c r="G271" s="134" t="s">
        <v>133</v>
      </c>
      <c r="H271" s="135">
        <v>204</v>
      </c>
      <c r="I271" s="136"/>
      <c r="J271" s="137">
        <f>ROUND(I271*H271,2)</f>
        <v>0</v>
      </c>
      <c r="K271" s="133" t="s">
        <v>134</v>
      </c>
      <c r="L271" s="31"/>
      <c r="M271" s="138" t="s">
        <v>1</v>
      </c>
      <c r="N271" s="139" t="s">
        <v>45</v>
      </c>
      <c r="P271" s="140">
        <f>O271*H271</f>
        <v>0</v>
      </c>
      <c r="Q271" s="140">
        <v>5.8E-4</v>
      </c>
      <c r="R271" s="140">
        <f>Q271*H271</f>
        <v>0.11831999999999999</v>
      </c>
      <c r="S271" s="140">
        <v>0</v>
      </c>
      <c r="T271" s="141">
        <f>S271*H271</f>
        <v>0</v>
      </c>
      <c r="AR271" s="142" t="s">
        <v>135</v>
      </c>
      <c r="AT271" s="142" t="s">
        <v>130</v>
      </c>
      <c r="AU271" s="142" t="s">
        <v>90</v>
      </c>
      <c r="AY271" s="16" t="s">
        <v>128</v>
      </c>
      <c r="BE271" s="143">
        <f>IF(N271="základní",J271,0)</f>
        <v>0</v>
      </c>
      <c r="BF271" s="143">
        <f>IF(N271="snížená",J271,0)</f>
        <v>0</v>
      </c>
      <c r="BG271" s="143">
        <f>IF(N271="zákl. přenesená",J271,0)</f>
        <v>0</v>
      </c>
      <c r="BH271" s="143">
        <f>IF(N271="sníž. přenesená",J271,0)</f>
        <v>0</v>
      </c>
      <c r="BI271" s="143">
        <f>IF(N271="nulová",J271,0)</f>
        <v>0</v>
      </c>
      <c r="BJ271" s="16" t="s">
        <v>88</v>
      </c>
      <c r="BK271" s="143">
        <f>ROUND(I271*H271,2)</f>
        <v>0</v>
      </c>
      <c r="BL271" s="16" t="s">
        <v>135</v>
      </c>
      <c r="BM271" s="142" t="s">
        <v>274</v>
      </c>
    </row>
    <row r="272" spans="2:65" s="1" customFormat="1" ht="19.5">
      <c r="B272" s="31"/>
      <c r="D272" s="144" t="s">
        <v>137</v>
      </c>
      <c r="F272" s="145" t="s">
        <v>275</v>
      </c>
      <c r="I272" s="146"/>
      <c r="L272" s="31"/>
      <c r="M272" s="147"/>
      <c r="T272" s="55"/>
      <c r="AT272" s="16" t="s">
        <v>137</v>
      </c>
      <c r="AU272" s="16" t="s">
        <v>90</v>
      </c>
    </row>
    <row r="273" spans="2:65" s="1" customFormat="1" ht="11.25">
      <c r="B273" s="31"/>
      <c r="D273" s="148" t="s">
        <v>139</v>
      </c>
      <c r="F273" s="149" t="s">
        <v>276</v>
      </c>
      <c r="I273" s="146"/>
      <c r="L273" s="31"/>
      <c r="M273" s="147"/>
      <c r="T273" s="55"/>
      <c r="AT273" s="16" t="s">
        <v>139</v>
      </c>
      <c r="AU273" s="16" t="s">
        <v>90</v>
      </c>
    </row>
    <row r="274" spans="2:65" s="12" customFormat="1" ht="11.25">
      <c r="B274" s="150"/>
      <c r="D274" s="144" t="s">
        <v>141</v>
      </c>
      <c r="E274" s="151" t="s">
        <v>1</v>
      </c>
      <c r="F274" s="152" t="s">
        <v>277</v>
      </c>
      <c r="H274" s="151" t="s">
        <v>1</v>
      </c>
      <c r="I274" s="153"/>
      <c r="L274" s="150"/>
      <c r="M274" s="154"/>
      <c r="T274" s="155"/>
      <c r="AT274" s="151" t="s">
        <v>141</v>
      </c>
      <c r="AU274" s="151" t="s">
        <v>90</v>
      </c>
      <c r="AV274" s="12" t="s">
        <v>88</v>
      </c>
      <c r="AW274" s="12" t="s">
        <v>36</v>
      </c>
      <c r="AX274" s="12" t="s">
        <v>80</v>
      </c>
      <c r="AY274" s="151" t="s">
        <v>128</v>
      </c>
    </row>
    <row r="275" spans="2:65" s="12" customFormat="1" ht="11.25">
      <c r="B275" s="150"/>
      <c r="D275" s="144" t="s">
        <v>141</v>
      </c>
      <c r="E275" s="151" t="s">
        <v>1</v>
      </c>
      <c r="F275" s="152" t="s">
        <v>278</v>
      </c>
      <c r="H275" s="151" t="s">
        <v>1</v>
      </c>
      <c r="I275" s="153"/>
      <c r="L275" s="150"/>
      <c r="M275" s="154"/>
      <c r="T275" s="155"/>
      <c r="AT275" s="151" t="s">
        <v>141</v>
      </c>
      <c r="AU275" s="151" t="s">
        <v>90</v>
      </c>
      <c r="AV275" s="12" t="s">
        <v>88</v>
      </c>
      <c r="AW275" s="12" t="s">
        <v>36</v>
      </c>
      <c r="AX275" s="12" t="s">
        <v>80</v>
      </c>
      <c r="AY275" s="151" t="s">
        <v>128</v>
      </c>
    </row>
    <row r="276" spans="2:65" s="13" customFormat="1" ht="11.25">
      <c r="B276" s="156"/>
      <c r="D276" s="144" t="s">
        <v>141</v>
      </c>
      <c r="E276" s="157" t="s">
        <v>1</v>
      </c>
      <c r="F276" s="158" t="s">
        <v>279</v>
      </c>
      <c r="H276" s="159">
        <v>192</v>
      </c>
      <c r="I276" s="160"/>
      <c r="L276" s="156"/>
      <c r="M276" s="161"/>
      <c r="T276" s="162"/>
      <c r="AT276" s="157" t="s">
        <v>141</v>
      </c>
      <c r="AU276" s="157" t="s">
        <v>90</v>
      </c>
      <c r="AV276" s="13" t="s">
        <v>90</v>
      </c>
      <c r="AW276" s="13" t="s">
        <v>36</v>
      </c>
      <c r="AX276" s="13" t="s">
        <v>80</v>
      </c>
      <c r="AY276" s="157" t="s">
        <v>128</v>
      </c>
    </row>
    <row r="277" spans="2:65" s="12" customFormat="1" ht="11.25">
      <c r="B277" s="150"/>
      <c r="D277" s="144" t="s">
        <v>141</v>
      </c>
      <c r="E277" s="151" t="s">
        <v>1</v>
      </c>
      <c r="F277" s="152" t="s">
        <v>280</v>
      </c>
      <c r="H277" s="151" t="s">
        <v>1</v>
      </c>
      <c r="I277" s="153"/>
      <c r="L277" s="150"/>
      <c r="M277" s="154"/>
      <c r="T277" s="155"/>
      <c r="AT277" s="151" t="s">
        <v>141</v>
      </c>
      <c r="AU277" s="151" t="s">
        <v>90</v>
      </c>
      <c r="AV277" s="12" t="s">
        <v>88</v>
      </c>
      <c r="AW277" s="12" t="s">
        <v>36</v>
      </c>
      <c r="AX277" s="12" t="s">
        <v>80</v>
      </c>
      <c r="AY277" s="151" t="s">
        <v>128</v>
      </c>
    </row>
    <row r="278" spans="2:65" s="13" customFormat="1" ht="11.25">
      <c r="B278" s="156"/>
      <c r="D278" s="144" t="s">
        <v>141</v>
      </c>
      <c r="E278" s="157" t="s">
        <v>1</v>
      </c>
      <c r="F278" s="158" t="s">
        <v>281</v>
      </c>
      <c r="H278" s="159">
        <v>12</v>
      </c>
      <c r="I278" s="160"/>
      <c r="L278" s="156"/>
      <c r="M278" s="161"/>
      <c r="T278" s="162"/>
      <c r="AT278" s="157" t="s">
        <v>141</v>
      </c>
      <c r="AU278" s="157" t="s">
        <v>90</v>
      </c>
      <c r="AV278" s="13" t="s">
        <v>90</v>
      </c>
      <c r="AW278" s="13" t="s">
        <v>36</v>
      </c>
      <c r="AX278" s="13" t="s">
        <v>80</v>
      </c>
      <c r="AY278" s="157" t="s">
        <v>128</v>
      </c>
    </row>
    <row r="279" spans="2:65" s="14" customFormat="1" ht="11.25">
      <c r="B279" s="163"/>
      <c r="D279" s="144" t="s">
        <v>141</v>
      </c>
      <c r="E279" s="164" t="s">
        <v>1</v>
      </c>
      <c r="F279" s="165" t="s">
        <v>149</v>
      </c>
      <c r="H279" s="166">
        <v>204</v>
      </c>
      <c r="I279" s="167"/>
      <c r="L279" s="163"/>
      <c r="M279" s="168"/>
      <c r="T279" s="169"/>
      <c r="AT279" s="164" t="s">
        <v>141</v>
      </c>
      <c r="AU279" s="164" t="s">
        <v>90</v>
      </c>
      <c r="AV279" s="14" t="s">
        <v>135</v>
      </c>
      <c r="AW279" s="14" t="s">
        <v>36</v>
      </c>
      <c r="AX279" s="14" t="s">
        <v>88</v>
      </c>
      <c r="AY279" s="164" t="s">
        <v>128</v>
      </c>
    </row>
    <row r="280" spans="2:65" s="1" customFormat="1" ht="24.2" customHeight="1">
      <c r="B280" s="31"/>
      <c r="C280" s="131" t="s">
        <v>282</v>
      </c>
      <c r="D280" s="131" t="s">
        <v>130</v>
      </c>
      <c r="E280" s="132" t="s">
        <v>283</v>
      </c>
      <c r="F280" s="133" t="s">
        <v>284</v>
      </c>
      <c r="G280" s="134" t="s">
        <v>133</v>
      </c>
      <c r="H280" s="135">
        <v>1440</v>
      </c>
      <c r="I280" s="136"/>
      <c r="J280" s="137">
        <f>ROUND(I280*H280,2)</f>
        <v>0</v>
      </c>
      <c r="K280" s="133" t="s">
        <v>134</v>
      </c>
      <c r="L280" s="31"/>
      <c r="M280" s="138" t="s">
        <v>1</v>
      </c>
      <c r="N280" s="139" t="s">
        <v>45</v>
      </c>
      <c r="P280" s="140">
        <f>O280*H280</f>
        <v>0</v>
      </c>
      <c r="Q280" s="140">
        <v>6.3000000000000003E-4</v>
      </c>
      <c r="R280" s="140">
        <f>Q280*H280</f>
        <v>0.90720000000000001</v>
      </c>
      <c r="S280" s="140">
        <v>0</v>
      </c>
      <c r="T280" s="141">
        <f>S280*H280</f>
        <v>0</v>
      </c>
      <c r="AR280" s="142" t="s">
        <v>135</v>
      </c>
      <c r="AT280" s="142" t="s">
        <v>130</v>
      </c>
      <c r="AU280" s="142" t="s">
        <v>90</v>
      </c>
      <c r="AY280" s="16" t="s">
        <v>128</v>
      </c>
      <c r="BE280" s="143">
        <f>IF(N280="základní",J280,0)</f>
        <v>0</v>
      </c>
      <c r="BF280" s="143">
        <f>IF(N280="snížená",J280,0)</f>
        <v>0</v>
      </c>
      <c r="BG280" s="143">
        <f>IF(N280="zákl. přenesená",J280,0)</f>
        <v>0</v>
      </c>
      <c r="BH280" s="143">
        <f>IF(N280="sníž. přenesená",J280,0)</f>
        <v>0</v>
      </c>
      <c r="BI280" s="143">
        <f>IF(N280="nulová",J280,0)</f>
        <v>0</v>
      </c>
      <c r="BJ280" s="16" t="s">
        <v>88</v>
      </c>
      <c r="BK280" s="143">
        <f>ROUND(I280*H280,2)</f>
        <v>0</v>
      </c>
      <c r="BL280" s="16" t="s">
        <v>135</v>
      </c>
      <c r="BM280" s="142" t="s">
        <v>285</v>
      </c>
    </row>
    <row r="281" spans="2:65" s="1" customFormat="1" ht="19.5">
      <c r="B281" s="31"/>
      <c r="D281" s="144" t="s">
        <v>137</v>
      </c>
      <c r="F281" s="145" t="s">
        <v>286</v>
      </c>
      <c r="I281" s="146"/>
      <c r="L281" s="31"/>
      <c r="M281" s="147"/>
      <c r="T281" s="55"/>
      <c r="AT281" s="16" t="s">
        <v>137</v>
      </c>
      <c r="AU281" s="16" t="s">
        <v>90</v>
      </c>
    </row>
    <row r="282" spans="2:65" s="1" customFormat="1" ht="11.25">
      <c r="B282" s="31"/>
      <c r="D282" s="148" t="s">
        <v>139</v>
      </c>
      <c r="F282" s="149" t="s">
        <v>287</v>
      </c>
      <c r="I282" s="146"/>
      <c r="L282" s="31"/>
      <c r="M282" s="147"/>
      <c r="T282" s="55"/>
      <c r="AT282" s="16" t="s">
        <v>139</v>
      </c>
      <c r="AU282" s="16" t="s">
        <v>90</v>
      </c>
    </row>
    <row r="283" spans="2:65" s="12" customFormat="1" ht="11.25">
      <c r="B283" s="150"/>
      <c r="D283" s="144" t="s">
        <v>141</v>
      </c>
      <c r="E283" s="151" t="s">
        <v>1</v>
      </c>
      <c r="F283" s="152" t="s">
        <v>142</v>
      </c>
      <c r="H283" s="151" t="s">
        <v>1</v>
      </c>
      <c r="I283" s="153"/>
      <c r="L283" s="150"/>
      <c r="M283" s="154"/>
      <c r="T283" s="155"/>
      <c r="AT283" s="151" t="s">
        <v>141</v>
      </c>
      <c r="AU283" s="151" t="s">
        <v>90</v>
      </c>
      <c r="AV283" s="12" t="s">
        <v>88</v>
      </c>
      <c r="AW283" s="12" t="s">
        <v>36</v>
      </c>
      <c r="AX283" s="12" t="s">
        <v>80</v>
      </c>
      <c r="AY283" s="151" t="s">
        <v>128</v>
      </c>
    </row>
    <row r="284" spans="2:65" s="12" customFormat="1" ht="11.25">
      <c r="B284" s="150"/>
      <c r="D284" s="144" t="s">
        <v>141</v>
      </c>
      <c r="E284" s="151" t="s">
        <v>1</v>
      </c>
      <c r="F284" s="152" t="s">
        <v>143</v>
      </c>
      <c r="H284" s="151" t="s">
        <v>1</v>
      </c>
      <c r="I284" s="153"/>
      <c r="L284" s="150"/>
      <c r="M284" s="154"/>
      <c r="T284" s="155"/>
      <c r="AT284" s="151" t="s">
        <v>141</v>
      </c>
      <c r="AU284" s="151" t="s">
        <v>90</v>
      </c>
      <c r="AV284" s="12" t="s">
        <v>88</v>
      </c>
      <c r="AW284" s="12" t="s">
        <v>36</v>
      </c>
      <c r="AX284" s="12" t="s">
        <v>80</v>
      </c>
      <c r="AY284" s="151" t="s">
        <v>128</v>
      </c>
    </row>
    <row r="285" spans="2:65" s="13" customFormat="1" ht="11.25">
      <c r="B285" s="156"/>
      <c r="D285" s="144" t="s">
        <v>141</v>
      </c>
      <c r="E285" s="157" t="s">
        <v>1</v>
      </c>
      <c r="F285" s="158" t="s">
        <v>288</v>
      </c>
      <c r="H285" s="159">
        <v>1440</v>
      </c>
      <c r="I285" s="160"/>
      <c r="L285" s="156"/>
      <c r="M285" s="161"/>
      <c r="T285" s="162"/>
      <c r="AT285" s="157" t="s">
        <v>141</v>
      </c>
      <c r="AU285" s="157" t="s">
        <v>90</v>
      </c>
      <c r="AV285" s="13" t="s">
        <v>90</v>
      </c>
      <c r="AW285" s="13" t="s">
        <v>36</v>
      </c>
      <c r="AX285" s="13" t="s">
        <v>80</v>
      </c>
      <c r="AY285" s="157" t="s">
        <v>128</v>
      </c>
    </row>
    <row r="286" spans="2:65" s="14" customFormat="1" ht="11.25">
      <c r="B286" s="163"/>
      <c r="D286" s="144" t="s">
        <v>141</v>
      </c>
      <c r="E286" s="164" t="s">
        <v>1</v>
      </c>
      <c r="F286" s="165" t="s">
        <v>149</v>
      </c>
      <c r="H286" s="166">
        <v>1440</v>
      </c>
      <c r="I286" s="167"/>
      <c r="L286" s="163"/>
      <c r="M286" s="168"/>
      <c r="T286" s="169"/>
      <c r="AT286" s="164" t="s">
        <v>141</v>
      </c>
      <c r="AU286" s="164" t="s">
        <v>90</v>
      </c>
      <c r="AV286" s="14" t="s">
        <v>135</v>
      </c>
      <c r="AW286" s="14" t="s">
        <v>36</v>
      </c>
      <c r="AX286" s="14" t="s">
        <v>88</v>
      </c>
      <c r="AY286" s="164" t="s">
        <v>128</v>
      </c>
    </row>
    <row r="287" spans="2:65" s="1" customFormat="1" ht="21.75" customHeight="1">
      <c r="B287" s="31"/>
      <c r="C287" s="131" t="s">
        <v>289</v>
      </c>
      <c r="D287" s="131" t="s">
        <v>130</v>
      </c>
      <c r="E287" s="132" t="s">
        <v>290</v>
      </c>
      <c r="F287" s="133" t="s">
        <v>291</v>
      </c>
      <c r="G287" s="134" t="s">
        <v>133</v>
      </c>
      <c r="H287" s="135">
        <v>204</v>
      </c>
      <c r="I287" s="136"/>
      <c r="J287" s="137">
        <f>ROUND(I287*H287,2)</f>
        <v>0</v>
      </c>
      <c r="K287" s="133" t="s">
        <v>134</v>
      </c>
      <c r="L287" s="31"/>
      <c r="M287" s="138" t="s">
        <v>1</v>
      </c>
      <c r="N287" s="139" t="s">
        <v>45</v>
      </c>
      <c r="P287" s="140">
        <f>O287*H287</f>
        <v>0</v>
      </c>
      <c r="Q287" s="140">
        <v>0</v>
      </c>
      <c r="R287" s="140">
        <f>Q287*H287</f>
        <v>0</v>
      </c>
      <c r="S287" s="140">
        <v>0</v>
      </c>
      <c r="T287" s="141">
        <f>S287*H287</f>
        <v>0</v>
      </c>
      <c r="AR287" s="142" t="s">
        <v>135</v>
      </c>
      <c r="AT287" s="142" t="s">
        <v>130</v>
      </c>
      <c r="AU287" s="142" t="s">
        <v>90</v>
      </c>
      <c r="AY287" s="16" t="s">
        <v>128</v>
      </c>
      <c r="BE287" s="143">
        <f>IF(N287="základní",J287,0)</f>
        <v>0</v>
      </c>
      <c r="BF287" s="143">
        <f>IF(N287="snížená",J287,0)</f>
        <v>0</v>
      </c>
      <c r="BG287" s="143">
        <f>IF(N287="zákl. přenesená",J287,0)</f>
        <v>0</v>
      </c>
      <c r="BH287" s="143">
        <f>IF(N287="sníž. přenesená",J287,0)</f>
        <v>0</v>
      </c>
      <c r="BI287" s="143">
        <f>IF(N287="nulová",J287,0)</f>
        <v>0</v>
      </c>
      <c r="BJ287" s="16" t="s">
        <v>88</v>
      </c>
      <c r="BK287" s="143">
        <f>ROUND(I287*H287,2)</f>
        <v>0</v>
      </c>
      <c r="BL287" s="16" t="s">
        <v>135</v>
      </c>
      <c r="BM287" s="142" t="s">
        <v>292</v>
      </c>
    </row>
    <row r="288" spans="2:65" s="1" customFormat="1" ht="19.5">
      <c r="B288" s="31"/>
      <c r="D288" s="144" t="s">
        <v>137</v>
      </c>
      <c r="F288" s="145" t="s">
        <v>293</v>
      </c>
      <c r="I288" s="146"/>
      <c r="L288" s="31"/>
      <c r="M288" s="147"/>
      <c r="T288" s="55"/>
      <c r="AT288" s="16" t="s">
        <v>137</v>
      </c>
      <c r="AU288" s="16" t="s">
        <v>90</v>
      </c>
    </row>
    <row r="289" spans="2:65" s="1" customFormat="1" ht="11.25">
      <c r="B289" s="31"/>
      <c r="D289" s="148" t="s">
        <v>139</v>
      </c>
      <c r="F289" s="149" t="s">
        <v>294</v>
      </c>
      <c r="I289" s="146"/>
      <c r="L289" s="31"/>
      <c r="M289" s="147"/>
      <c r="T289" s="55"/>
      <c r="AT289" s="16" t="s">
        <v>139</v>
      </c>
      <c r="AU289" s="16" t="s">
        <v>90</v>
      </c>
    </row>
    <row r="290" spans="2:65" s="12" customFormat="1" ht="11.25">
      <c r="B290" s="150"/>
      <c r="D290" s="144" t="s">
        <v>141</v>
      </c>
      <c r="E290" s="151" t="s">
        <v>1</v>
      </c>
      <c r="F290" s="152" t="s">
        <v>277</v>
      </c>
      <c r="H290" s="151" t="s">
        <v>1</v>
      </c>
      <c r="I290" s="153"/>
      <c r="L290" s="150"/>
      <c r="M290" s="154"/>
      <c r="T290" s="155"/>
      <c r="AT290" s="151" t="s">
        <v>141</v>
      </c>
      <c r="AU290" s="151" t="s">
        <v>90</v>
      </c>
      <c r="AV290" s="12" t="s">
        <v>88</v>
      </c>
      <c r="AW290" s="12" t="s">
        <v>36</v>
      </c>
      <c r="AX290" s="12" t="s">
        <v>80</v>
      </c>
      <c r="AY290" s="151" t="s">
        <v>128</v>
      </c>
    </row>
    <row r="291" spans="2:65" s="12" customFormat="1" ht="11.25">
      <c r="B291" s="150"/>
      <c r="D291" s="144" t="s">
        <v>141</v>
      </c>
      <c r="E291" s="151" t="s">
        <v>1</v>
      </c>
      <c r="F291" s="152" t="s">
        <v>278</v>
      </c>
      <c r="H291" s="151" t="s">
        <v>1</v>
      </c>
      <c r="I291" s="153"/>
      <c r="L291" s="150"/>
      <c r="M291" s="154"/>
      <c r="T291" s="155"/>
      <c r="AT291" s="151" t="s">
        <v>141</v>
      </c>
      <c r="AU291" s="151" t="s">
        <v>90</v>
      </c>
      <c r="AV291" s="12" t="s">
        <v>88</v>
      </c>
      <c r="AW291" s="12" t="s">
        <v>36</v>
      </c>
      <c r="AX291" s="12" t="s">
        <v>80</v>
      </c>
      <c r="AY291" s="151" t="s">
        <v>128</v>
      </c>
    </row>
    <row r="292" spans="2:65" s="13" customFormat="1" ht="11.25">
      <c r="B292" s="156"/>
      <c r="D292" s="144" t="s">
        <v>141</v>
      </c>
      <c r="E292" s="157" t="s">
        <v>1</v>
      </c>
      <c r="F292" s="158" t="s">
        <v>279</v>
      </c>
      <c r="H292" s="159">
        <v>192</v>
      </c>
      <c r="I292" s="160"/>
      <c r="L292" s="156"/>
      <c r="M292" s="161"/>
      <c r="T292" s="162"/>
      <c r="AT292" s="157" t="s">
        <v>141</v>
      </c>
      <c r="AU292" s="157" t="s">
        <v>90</v>
      </c>
      <c r="AV292" s="13" t="s">
        <v>90</v>
      </c>
      <c r="AW292" s="13" t="s">
        <v>36</v>
      </c>
      <c r="AX292" s="13" t="s">
        <v>80</v>
      </c>
      <c r="AY292" s="157" t="s">
        <v>128</v>
      </c>
    </row>
    <row r="293" spans="2:65" s="12" customFormat="1" ht="11.25">
      <c r="B293" s="150"/>
      <c r="D293" s="144" t="s">
        <v>141</v>
      </c>
      <c r="E293" s="151" t="s">
        <v>1</v>
      </c>
      <c r="F293" s="152" t="s">
        <v>280</v>
      </c>
      <c r="H293" s="151" t="s">
        <v>1</v>
      </c>
      <c r="I293" s="153"/>
      <c r="L293" s="150"/>
      <c r="M293" s="154"/>
      <c r="T293" s="155"/>
      <c r="AT293" s="151" t="s">
        <v>141</v>
      </c>
      <c r="AU293" s="151" t="s">
        <v>90</v>
      </c>
      <c r="AV293" s="12" t="s">
        <v>88</v>
      </c>
      <c r="AW293" s="12" t="s">
        <v>36</v>
      </c>
      <c r="AX293" s="12" t="s">
        <v>80</v>
      </c>
      <c r="AY293" s="151" t="s">
        <v>128</v>
      </c>
    </row>
    <row r="294" spans="2:65" s="13" customFormat="1" ht="11.25">
      <c r="B294" s="156"/>
      <c r="D294" s="144" t="s">
        <v>141</v>
      </c>
      <c r="E294" s="157" t="s">
        <v>1</v>
      </c>
      <c r="F294" s="158" t="s">
        <v>281</v>
      </c>
      <c r="H294" s="159">
        <v>12</v>
      </c>
      <c r="I294" s="160"/>
      <c r="L294" s="156"/>
      <c r="M294" s="161"/>
      <c r="T294" s="162"/>
      <c r="AT294" s="157" t="s">
        <v>141</v>
      </c>
      <c r="AU294" s="157" t="s">
        <v>90</v>
      </c>
      <c r="AV294" s="13" t="s">
        <v>90</v>
      </c>
      <c r="AW294" s="13" t="s">
        <v>36</v>
      </c>
      <c r="AX294" s="13" t="s">
        <v>80</v>
      </c>
      <c r="AY294" s="157" t="s">
        <v>128</v>
      </c>
    </row>
    <row r="295" spans="2:65" s="14" customFormat="1" ht="11.25">
      <c r="B295" s="163"/>
      <c r="D295" s="144" t="s">
        <v>141</v>
      </c>
      <c r="E295" s="164" t="s">
        <v>1</v>
      </c>
      <c r="F295" s="165" t="s">
        <v>149</v>
      </c>
      <c r="H295" s="166">
        <v>204</v>
      </c>
      <c r="I295" s="167"/>
      <c r="L295" s="163"/>
      <c r="M295" s="168"/>
      <c r="T295" s="169"/>
      <c r="AT295" s="164" t="s">
        <v>141</v>
      </c>
      <c r="AU295" s="164" t="s">
        <v>90</v>
      </c>
      <c r="AV295" s="14" t="s">
        <v>135</v>
      </c>
      <c r="AW295" s="14" t="s">
        <v>36</v>
      </c>
      <c r="AX295" s="14" t="s">
        <v>88</v>
      </c>
      <c r="AY295" s="164" t="s">
        <v>128</v>
      </c>
    </row>
    <row r="296" spans="2:65" s="1" customFormat="1" ht="24.2" customHeight="1">
      <c r="B296" s="31"/>
      <c r="C296" s="131" t="s">
        <v>7</v>
      </c>
      <c r="D296" s="131" t="s">
        <v>130</v>
      </c>
      <c r="E296" s="132" t="s">
        <v>295</v>
      </c>
      <c r="F296" s="133" t="s">
        <v>296</v>
      </c>
      <c r="G296" s="134" t="s">
        <v>133</v>
      </c>
      <c r="H296" s="135">
        <v>1440</v>
      </c>
      <c r="I296" s="136"/>
      <c r="J296" s="137">
        <f>ROUND(I296*H296,2)</f>
        <v>0</v>
      </c>
      <c r="K296" s="133" t="s">
        <v>134</v>
      </c>
      <c r="L296" s="31"/>
      <c r="M296" s="138" t="s">
        <v>1</v>
      </c>
      <c r="N296" s="139" t="s">
        <v>45</v>
      </c>
      <c r="P296" s="140">
        <f>O296*H296</f>
        <v>0</v>
      </c>
      <c r="Q296" s="140">
        <v>0</v>
      </c>
      <c r="R296" s="140">
        <f>Q296*H296</f>
        <v>0</v>
      </c>
      <c r="S296" s="140">
        <v>0</v>
      </c>
      <c r="T296" s="141">
        <f>S296*H296</f>
        <v>0</v>
      </c>
      <c r="AR296" s="142" t="s">
        <v>135</v>
      </c>
      <c r="AT296" s="142" t="s">
        <v>130</v>
      </c>
      <c r="AU296" s="142" t="s">
        <v>90</v>
      </c>
      <c r="AY296" s="16" t="s">
        <v>128</v>
      </c>
      <c r="BE296" s="143">
        <f>IF(N296="základní",J296,0)</f>
        <v>0</v>
      </c>
      <c r="BF296" s="143">
        <f>IF(N296="snížená",J296,0)</f>
        <v>0</v>
      </c>
      <c r="BG296" s="143">
        <f>IF(N296="zákl. přenesená",J296,0)</f>
        <v>0</v>
      </c>
      <c r="BH296" s="143">
        <f>IF(N296="sníž. přenesená",J296,0)</f>
        <v>0</v>
      </c>
      <c r="BI296" s="143">
        <f>IF(N296="nulová",J296,0)</f>
        <v>0</v>
      </c>
      <c r="BJ296" s="16" t="s">
        <v>88</v>
      </c>
      <c r="BK296" s="143">
        <f>ROUND(I296*H296,2)</f>
        <v>0</v>
      </c>
      <c r="BL296" s="16" t="s">
        <v>135</v>
      </c>
      <c r="BM296" s="142" t="s">
        <v>297</v>
      </c>
    </row>
    <row r="297" spans="2:65" s="1" customFormat="1" ht="29.25">
      <c r="B297" s="31"/>
      <c r="D297" s="144" t="s">
        <v>137</v>
      </c>
      <c r="F297" s="145" t="s">
        <v>298</v>
      </c>
      <c r="I297" s="146"/>
      <c r="L297" s="31"/>
      <c r="M297" s="147"/>
      <c r="T297" s="55"/>
      <c r="AT297" s="16" t="s">
        <v>137</v>
      </c>
      <c r="AU297" s="16" t="s">
        <v>90</v>
      </c>
    </row>
    <row r="298" spans="2:65" s="1" customFormat="1" ht="11.25">
      <c r="B298" s="31"/>
      <c r="D298" s="148" t="s">
        <v>139</v>
      </c>
      <c r="F298" s="149" t="s">
        <v>299</v>
      </c>
      <c r="I298" s="146"/>
      <c r="L298" s="31"/>
      <c r="M298" s="147"/>
      <c r="T298" s="55"/>
      <c r="AT298" s="16" t="s">
        <v>139</v>
      </c>
      <c r="AU298" s="16" t="s">
        <v>90</v>
      </c>
    </row>
    <row r="299" spans="2:65" s="12" customFormat="1" ht="11.25">
      <c r="B299" s="150"/>
      <c r="D299" s="144" t="s">
        <v>141</v>
      </c>
      <c r="E299" s="151" t="s">
        <v>1</v>
      </c>
      <c r="F299" s="152" t="s">
        <v>142</v>
      </c>
      <c r="H299" s="151" t="s">
        <v>1</v>
      </c>
      <c r="I299" s="153"/>
      <c r="L299" s="150"/>
      <c r="M299" s="154"/>
      <c r="T299" s="155"/>
      <c r="AT299" s="151" t="s">
        <v>141</v>
      </c>
      <c r="AU299" s="151" t="s">
        <v>90</v>
      </c>
      <c r="AV299" s="12" t="s">
        <v>88</v>
      </c>
      <c r="AW299" s="12" t="s">
        <v>36</v>
      </c>
      <c r="AX299" s="12" t="s">
        <v>80</v>
      </c>
      <c r="AY299" s="151" t="s">
        <v>128</v>
      </c>
    </row>
    <row r="300" spans="2:65" s="12" customFormat="1" ht="11.25">
      <c r="B300" s="150"/>
      <c r="D300" s="144" t="s">
        <v>141</v>
      </c>
      <c r="E300" s="151" t="s">
        <v>1</v>
      </c>
      <c r="F300" s="152" t="s">
        <v>143</v>
      </c>
      <c r="H300" s="151" t="s">
        <v>1</v>
      </c>
      <c r="I300" s="153"/>
      <c r="L300" s="150"/>
      <c r="M300" s="154"/>
      <c r="T300" s="155"/>
      <c r="AT300" s="151" t="s">
        <v>141</v>
      </c>
      <c r="AU300" s="151" t="s">
        <v>90</v>
      </c>
      <c r="AV300" s="12" t="s">
        <v>88</v>
      </c>
      <c r="AW300" s="12" t="s">
        <v>36</v>
      </c>
      <c r="AX300" s="12" t="s">
        <v>80</v>
      </c>
      <c r="AY300" s="151" t="s">
        <v>128</v>
      </c>
    </row>
    <row r="301" spans="2:65" s="13" customFormat="1" ht="11.25">
      <c r="B301" s="156"/>
      <c r="D301" s="144" t="s">
        <v>141</v>
      </c>
      <c r="E301" s="157" t="s">
        <v>1</v>
      </c>
      <c r="F301" s="158" t="s">
        <v>288</v>
      </c>
      <c r="H301" s="159">
        <v>1440</v>
      </c>
      <c r="I301" s="160"/>
      <c r="L301" s="156"/>
      <c r="M301" s="161"/>
      <c r="T301" s="162"/>
      <c r="AT301" s="157" t="s">
        <v>141</v>
      </c>
      <c r="AU301" s="157" t="s">
        <v>90</v>
      </c>
      <c r="AV301" s="13" t="s">
        <v>90</v>
      </c>
      <c r="AW301" s="13" t="s">
        <v>36</v>
      </c>
      <c r="AX301" s="13" t="s">
        <v>80</v>
      </c>
      <c r="AY301" s="157" t="s">
        <v>128</v>
      </c>
    </row>
    <row r="302" spans="2:65" s="14" customFormat="1" ht="11.25">
      <c r="B302" s="163"/>
      <c r="D302" s="144" t="s">
        <v>141</v>
      </c>
      <c r="E302" s="164" t="s">
        <v>1</v>
      </c>
      <c r="F302" s="165" t="s">
        <v>149</v>
      </c>
      <c r="H302" s="166">
        <v>1440</v>
      </c>
      <c r="I302" s="167"/>
      <c r="L302" s="163"/>
      <c r="M302" s="168"/>
      <c r="T302" s="169"/>
      <c r="AT302" s="164" t="s">
        <v>141</v>
      </c>
      <c r="AU302" s="164" t="s">
        <v>90</v>
      </c>
      <c r="AV302" s="14" t="s">
        <v>135</v>
      </c>
      <c r="AW302" s="14" t="s">
        <v>36</v>
      </c>
      <c r="AX302" s="14" t="s">
        <v>88</v>
      </c>
      <c r="AY302" s="164" t="s">
        <v>128</v>
      </c>
    </row>
    <row r="303" spans="2:65" s="1" customFormat="1" ht="33" customHeight="1">
      <c r="B303" s="31"/>
      <c r="C303" s="131" t="s">
        <v>300</v>
      </c>
      <c r="D303" s="131" t="s">
        <v>130</v>
      </c>
      <c r="E303" s="132" t="s">
        <v>301</v>
      </c>
      <c r="F303" s="133" t="s">
        <v>302</v>
      </c>
      <c r="G303" s="134" t="s">
        <v>241</v>
      </c>
      <c r="H303" s="135">
        <v>1272.8399999999999</v>
      </c>
      <c r="I303" s="136"/>
      <c r="J303" s="137">
        <f>ROUND(I303*H303,2)</f>
        <v>0</v>
      </c>
      <c r="K303" s="133" t="s">
        <v>134</v>
      </c>
      <c r="L303" s="31"/>
      <c r="M303" s="138" t="s">
        <v>1</v>
      </c>
      <c r="N303" s="139" t="s">
        <v>45</v>
      </c>
      <c r="P303" s="140">
        <f>O303*H303</f>
        <v>0</v>
      </c>
      <c r="Q303" s="140">
        <v>0</v>
      </c>
      <c r="R303" s="140">
        <f>Q303*H303</f>
        <v>0</v>
      </c>
      <c r="S303" s="140">
        <v>0</v>
      </c>
      <c r="T303" s="141">
        <f>S303*H303</f>
        <v>0</v>
      </c>
      <c r="AR303" s="142" t="s">
        <v>135</v>
      </c>
      <c r="AT303" s="142" t="s">
        <v>130</v>
      </c>
      <c r="AU303" s="142" t="s">
        <v>90</v>
      </c>
      <c r="AY303" s="16" t="s">
        <v>128</v>
      </c>
      <c r="BE303" s="143">
        <f>IF(N303="základní",J303,0)</f>
        <v>0</v>
      </c>
      <c r="BF303" s="143">
        <f>IF(N303="snížená",J303,0)</f>
        <v>0</v>
      </c>
      <c r="BG303" s="143">
        <f>IF(N303="zákl. přenesená",J303,0)</f>
        <v>0</v>
      </c>
      <c r="BH303" s="143">
        <f>IF(N303="sníž. přenesená",J303,0)</f>
        <v>0</v>
      </c>
      <c r="BI303" s="143">
        <f>IF(N303="nulová",J303,0)</f>
        <v>0</v>
      </c>
      <c r="BJ303" s="16" t="s">
        <v>88</v>
      </c>
      <c r="BK303" s="143">
        <f>ROUND(I303*H303,2)</f>
        <v>0</v>
      </c>
      <c r="BL303" s="16" t="s">
        <v>135</v>
      </c>
      <c r="BM303" s="142" t="s">
        <v>303</v>
      </c>
    </row>
    <row r="304" spans="2:65" s="1" customFormat="1" ht="39">
      <c r="B304" s="31"/>
      <c r="D304" s="144" t="s">
        <v>137</v>
      </c>
      <c r="F304" s="145" t="s">
        <v>304</v>
      </c>
      <c r="I304" s="146"/>
      <c r="L304" s="31"/>
      <c r="M304" s="147"/>
      <c r="T304" s="55"/>
      <c r="AT304" s="16" t="s">
        <v>137</v>
      </c>
      <c r="AU304" s="16" t="s">
        <v>90</v>
      </c>
    </row>
    <row r="305" spans="2:65" s="1" customFormat="1" ht="11.25">
      <c r="B305" s="31"/>
      <c r="D305" s="148" t="s">
        <v>139</v>
      </c>
      <c r="F305" s="149" t="s">
        <v>305</v>
      </c>
      <c r="I305" s="146"/>
      <c r="L305" s="31"/>
      <c r="M305" s="147"/>
      <c r="T305" s="55"/>
      <c r="AT305" s="16" t="s">
        <v>139</v>
      </c>
      <c r="AU305" s="16" t="s">
        <v>90</v>
      </c>
    </row>
    <row r="306" spans="2:65" s="12" customFormat="1" ht="11.25">
      <c r="B306" s="150"/>
      <c r="D306" s="144" t="s">
        <v>141</v>
      </c>
      <c r="E306" s="151" t="s">
        <v>1</v>
      </c>
      <c r="F306" s="152" t="s">
        <v>142</v>
      </c>
      <c r="H306" s="151" t="s">
        <v>1</v>
      </c>
      <c r="I306" s="153"/>
      <c r="L306" s="150"/>
      <c r="M306" s="154"/>
      <c r="T306" s="155"/>
      <c r="AT306" s="151" t="s">
        <v>141</v>
      </c>
      <c r="AU306" s="151" t="s">
        <v>90</v>
      </c>
      <c r="AV306" s="12" t="s">
        <v>88</v>
      </c>
      <c r="AW306" s="12" t="s">
        <v>36</v>
      </c>
      <c r="AX306" s="12" t="s">
        <v>80</v>
      </c>
      <c r="AY306" s="151" t="s">
        <v>128</v>
      </c>
    </row>
    <row r="307" spans="2:65" s="12" customFormat="1" ht="11.25">
      <c r="B307" s="150"/>
      <c r="D307" s="144" t="s">
        <v>141</v>
      </c>
      <c r="E307" s="151" t="s">
        <v>1</v>
      </c>
      <c r="F307" s="152" t="s">
        <v>143</v>
      </c>
      <c r="H307" s="151" t="s">
        <v>1</v>
      </c>
      <c r="I307" s="153"/>
      <c r="L307" s="150"/>
      <c r="M307" s="154"/>
      <c r="T307" s="155"/>
      <c r="AT307" s="151" t="s">
        <v>141</v>
      </c>
      <c r="AU307" s="151" t="s">
        <v>90</v>
      </c>
      <c r="AV307" s="12" t="s">
        <v>88</v>
      </c>
      <c r="AW307" s="12" t="s">
        <v>36</v>
      </c>
      <c r="AX307" s="12" t="s">
        <v>80</v>
      </c>
      <c r="AY307" s="151" t="s">
        <v>128</v>
      </c>
    </row>
    <row r="308" spans="2:65" s="13" customFormat="1" ht="11.25">
      <c r="B308" s="156"/>
      <c r="D308" s="144" t="s">
        <v>141</v>
      </c>
      <c r="E308" s="157" t="s">
        <v>1</v>
      </c>
      <c r="F308" s="158" t="s">
        <v>306</v>
      </c>
      <c r="H308" s="159">
        <v>1166.4000000000001</v>
      </c>
      <c r="I308" s="160"/>
      <c r="L308" s="156"/>
      <c r="M308" s="161"/>
      <c r="T308" s="162"/>
      <c r="AT308" s="157" t="s">
        <v>141</v>
      </c>
      <c r="AU308" s="157" t="s">
        <v>90</v>
      </c>
      <c r="AV308" s="13" t="s">
        <v>90</v>
      </c>
      <c r="AW308" s="13" t="s">
        <v>36</v>
      </c>
      <c r="AX308" s="13" t="s">
        <v>80</v>
      </c>
      <c r="AY308" s="157" t="s">
        <v>128</v>
      </c>
    </row>
    <row r="309" spans="2:65" s="12" customFormat="1" ht="11.25">
      <c r="B309" s="150"/>
      <c r="D309" s="144" t="s">
        <v>141</v>
      </c>
      <c r="E309" s="151" t="s">
        <v>1</v>
      </c>
      <c r="F309" s="152" t="s">
        <v>145</v>
      </c>
      <c r="H309" s="151" t="s">
        <v>1</v>
      </c>
      <c r="I309" s="153"/>
      <c r="L309" s="150"/>
      <c r="M309" s="154"/>
      <c r="T309" s="155"/>
      <c r="AT309" s="151" t="s">
        <v>141</v>
      </c>
      <c r="AU309" s="151" t="s">
        <v>90</v>
      </c>
      <c r="AV309" s="12" t="s">
        <v>88</v>
      </c>
      <c r="AW309" s="12" t="s">
        <v>36</v>
      </c>
      <c r="AX309" s="12" t="s">
        <v>80</v>
      </c>
      <c r="AY309" s="151" t="s">
        <v>128</v>
      </c>
    </row>
    <row r="310" spans="2:65" s="13" customFormat="1" ht="11.25">
      <c r="B310" s="156"/>
      <c r="D310" s="144" t="s">
        <v>141</v>
      </c>
      <c r="E310" s="157" t="s">
        <v>1</v>
      </c>
      <c r="F310" s="158" t="s">
        <v>307</v>
      </c>
      <c r="H310" s="159">
        <v>99.84</v>
      </c>
      <c r="I310" s="160"/>
      <c r="L310" s="156"/>
      <c r="M310" s="161"/>
      <c r="T310" s="162"/>
      <c r="AT310" s="157" t="s">
        <v>141</v>
      </c>
      <c r="AU310" s="157" t="s">
        <v>90</v>
      </c>
      <c r="AV310" s="13" t="s">
        <v>90</v>
      </c>
      <c r="AW310" s="13" t="s">
        <v>36</v>
      </c>
      <c r="AX310" s="13" t="s">
        <v>80</v>
      </c>
      <c r="AY310" s="157" t="s">
        <v>128</v>
      </c>
    </row>
    <row r="311" spans="2:65" s="12" customFormat="1" ht="11.25">
      <c r="B311" s="150"/>
      <c r="D311" s="144" t="s">
        <v>141</v>
      </c>
      <c r="E311" s="151" t="s">
        <v>1</v>
      </c>
      <c r="F311" s="152" t="s">
        <v>147</v>
      </c>
      <c r="H311" s="151" t="s">
        <v>1</v>
      </c>
      <c r="I311" s="153"/>
      <c r="L311" s="150"/>
      <c r="M311" s="154"/>
      <c r="T311" s="155"/>
      <c r="AT311" s="151" t="s">
        <v>141</v>
      </c>
      <c r="AU311" s="151" t="s">
        <v>90</v>
      </c>
      <c r="AV311" s="12" t="s">
        <v>88</v>
      </c>
      <c r="AW311" s="12" t="s">
        <v>36</v>
      </c>
      <c r="AX311" s="12" t="s">
        <v>80</v>
      </c>
      <c r="AY311" s="151" t="s">
        <v>128</v>
      </c>
    </row>
    <row r="312" spans="2:65" s="13" customFormat="1" ht="11.25">
      <c r="B312" s="156"/>
      <c r="D312" s="144" t="s">
        <v>141</v>
      </c>
      <c r="E312" s="157" t="s">
        <v>1</v>
      </c>
      <c r="F312" s="158" t="s">
        <v>255</v>
      </c>
      <c r="H312" s="159">
        <v>6.6</v>
      </c>
      <c r="I312" s="160"/>
      <c r="L312" s="156"/>
      <c r="M312" s="161"/>
      <c r="T312" s="162"/>
      <c r="AT312" s="157" t="s">
        <v>141</v>
      </c>
      <c r="AU312" s="157" t="s">
        <v>90</v>
      </c>
      <c r="AV312" s="13" t="s">
        <v>90</v>
      </c>
      <c r="AW312" s="13" t="s">
        <v>36</v>
      </c>
      <c r="AX312" s="13" t="s">
        <v>80</v>
      </c>
      <c r="AY312" s="157" t="s">
        <v>128</v>
      </c>
    </row>
    <row r="313" spans="2:65" s="14" customFormat="1" ht="11.25">
      <c r="B313" s="163"/>
      <c r="D313" s="144" t="s">
        <v>141</v>
      </c>
      <c r="E313" s="164" t="s">
        <v>1</v>
      </c>
      <c r="F313" s="165" t="s">
        <v>149</v>
      </c>
      <c r="H313" s="166">
        <v>1272.8399999999999</v>
      </c>
      <c r="I313" s="167"/>
      <c r="L313" s="163"/>
      <c r="M313" s="168"/>
      <c r="T313" s="169"/>
      <c r="AT313" s="164" t="s">
        <v>141</v>
      </c>
      <c r="AU313" s="164" t="s">
        <v>90</v>
      </c>
      <c r="AV313" s="14" t="s">
        <v>135</v>
      </c>
      <c r="AW313" s="14" t="s">
        <v>36</v>
      </c>
      <c r="AX313" s="14" t="s">
        <v>88</v>
      </c>
      <c r="AY313" s="164" t="s">
        <v>128</v>
      </c>
    </row>
    <row r="314" spans="2:65" s="1" customFormat="1" ht="37.9" customHeight="1">
      <c r="B314" s="31"/>
      <c r="C314" s="131" t="s">
        <v>308</v>
      </c>
      <c r="D314" s="131" t="s">
        <v>130</v>
      </c>
      <c r="E314" s="132" t="s">
        <v>309</v>
      </c>
      <c r="F314" s="133" t="s">
        <v>310</v>
      </c>
      <c r="G314" s="134" t="s">
        <v>241</v>
      </c>
      <c r="H314" s="135">
        <v>129.6</v>
      </c>
      <c r="I314" s="136"/>
      <c r="J314" s="137">
        <f>ROUND(I314*H314,2)</f>
        <v>0</v>
      </c>
      <c r="K314" s="133" t="s">
        <v>134</v>
      </c>
      <c r="L314" s="31"/>
      <c r="M314" s="138" t="s">
        <v>1</v>
      </c>
      <c r="N314" s="139" t="s">
        <v>45</v>
      </c>
      <c r="P314" s="140">
        <f>O314*H314</f>
        <v>0</v>
      </c>
      <c r="Q314" s="140">
        <v>0</v>
      </c>
      <c r="R314" s="140">
        <f>Q314*H314</f>
        <v>0</v>
      </c>
      <c r="S314" s="140">
        <v>0</v>
      </c>
      <c r="T314" s="141">
        <f>S314*H314</f>
        <v>0</v>
      </c>
      <c r="AR314" s="142" t="s">
        <v>135</v>
      </c>
      <c r="AT314" s="142" t="s">
        <v>130</v>
      </c>
      <c r="AU314" s="142" t="s">
        <v>90</v>
      </c>
      <c r="AY314" s="16" t="s">
        <v>128</v>
      </c>
      <c r="BE314" s="143">
        <f>IF(N314="základní",J314,0)</f>
        <v>0</v>
      </c>
      <c r="BF314" s="143">
        <f>IF(N314="snížená",J314,0)</f>
        <v>0</v>
      </c>
      <c r="BG314" s="143">
        <f>IF(N314="zákl. přenesená",J314,0)</f>
        <v>0</v>
      </c>
      <c r="BH314" s="143">
        <f>IF(N314="sníž. přenesená",J314,0)</f>
        <v>0</v>
      </c>
      <c r="BI314" s="143">
        <f>IF(N314="nulová",J314,0)</f>
        <v>0</v>
      </c>
      <c r="BJ314" s="16" t="s">
        <v>88</v>
      </c>
      <c r="BK314" s="143">
        <f>ROUND(I314*H314,2)</f>
        <v>0</v>
      </c>
      <c r="BL314" s="16" t="s">
        <v>135</v>
      </c>
      <c r="BM314" s="142" t="s">
        <v>311</v>
      </c>
    </row>
    <row r="315" spans="2:65" s="1" customFormat="1" ht="39">
      <c r="B315" s="31"/>
      <c r="D315" s="144" t="s">
        <v>137</v>
      </c>
      <c r="F315" s="145" t="s">
        <v>312</v>
      </c>
      <c r="I315" s="146"/>
      <c r="L315" s="31"/>
      <c r="M315" s="147"/>
      <c r="T315" s="55"/>
      <c r="AT315" s="16" t="s">
        <v>137</v>
      </c>
      <c r="AU315" s="16" t="s">
        <v>90</v>
      </c>
    </row>
    <row r="316" spans="2:65" s="1" customFormat="1" ht="11.25">
      <c r="B316" s="31"/>
      <c r="D316" s="148" t="s">
        <v>139</v>
      </c>
      <c r="F316" s="149" t="s">
        <v>313</v>
      </c>
      <c r="I316" s="146"/>
      <c r="L316" s="31"/>
      <c r="M316" s="147"/>
      <c r="T316" s="55"/>
      <c r="AT316" s="16" t="s">
        <v>139</v>
      </c>
      <c r="AU316" s="16" t="s">
        <v>90</v>
      </c>
    </row>
    <row r="317" spans="2:65" s="12" customFormat="1" ht="11.25">
      <c r="B317" s="150"/>
      <c r="D317" s="144" t="s">
        <v>141</v>
      </c>
      <c r="E317" s="151" t="s">
        <v>1</v>
      </c>
      <c r="F317" s="152" t="s">
        <v>142</v>
      </c>
      <c r="H317" s="151" t="s">
        <v>1</v>
      </c>
      <c r="I317" s="153"/>
      <c r="L317" s="150"/>
      <c r="M317" s="154"/>
      <c r="T317" s="155"/>
      <c r="AT317" s="151" t="s">
        <v>141</v>
      </c>
      <c r="AU317" s="151" t="s">
        <v>90</v>
      </c>
      <c r="AV317" s="12" t="s">
        <v>88</v>
      </c>
      <c r="AW317" s="12" t="s">
        <v>36</v>
      </c>
      <c r="AX317" s="12" t="s">
        <v>80</v>
      </c>
      <c r="AY317" s="151" t="s">
        <v>128</v>
      </c>
    </row>
    <row r="318" spans="2:65" s="12" customFormat="1" ht="11.25">
      <c r="B318" s="150"/>
      <c r="D318" s="144" t="s">
        <v>141</v>
      </c>
      <c r="E318" s="151" t="s">
        <v>1</v>
      </c>
      <c r="F318" s="152" t="s">
        <v>143</v>
      </c>
      <c r="H318" s="151" t="s">
        <v>1</v>
      </c>
      <c r="I318" s="153"/>
      <c r="L318" s="150"/>
      <c r="M318" s="154"/>
      <c r="T318" s="155"/>
      <c r="AT318" s="151" t="s">
        <v>141</v>
      </c>
      <c r="AU318" s="151" t="s">
        <v>90</v>
      </c>
      <c r="AV318" s="12" t="s">
        <v>88</v>
      </c>
      <c r="AW318" s="12" t="s">
        <v>36</v>
      </c>
      <c r="AX318" s="12" t="s">
        <v>80</v>
      </c>
      <c r="AY318" s="151" t="s">
        <v>128</v>
      </c>
    </row>
    <row r="319" spans="2:65" s="13" customFormat="1" ht="11.25">
      <c r="B319" s="156"/>
      <c r="D319" s="144" t="s">
        <v>141</v>
      </c>
      <c r="E319" s="157" t="s">
        <v>1</v>
      </c>
      <c r="F319" s="158" t="s">
        <v>270</v>
      </c>
      <c r="H319" s="159">
        <v>129.6</v>
      </c>
      <c r="I319" s="160"/>
      <c r="L319" s="156"/>
      <c r="M319" s="161"/>
      <c r="T319" s="162"/>
      <c r="AT319" s="157" t="s">
        <v>141</v>
      </c>
      <c r="AU319" s="157" t="s">
        <v>90</v>
      </c>
      <c r="AV319" s="13" t="s">
        <v>90</v>
      </c>
      <c r="AW319" s="13" t="s">
        <v>36</v>
      </c>
      <c r="AX319" s="13" t="s">
        <v>80</v>
      </c>
      <c r="AY319" s="157" t="s">
        <v>128</v>
      </c>
    </row>
    <row r="320" spans="2:65" s="14" customFormat="1" ht="11.25">
      <c r="B320" s="163"/>
      <c r="D320" s="144" t="s">
        <v>141</v>
      </c>
      <c r="E320" s="164" t="s">
        <v>1</v>
      </c>
      <c r="F320" s="165" t="s">
        <v>149</v>
      </c>
      <c r="H320" s="166">
        <v>129.6</v>
      </c>
      <c r="I320" s="167"/>
      <c r="L320" s="163"/>
      <c r="M320" s="168"/>
      <c r="T320" s="169"/>
      <c r="AT320" s="164" t="s">
        <v>141</v>
      </c>
      <c r="AU320" s="164" t="s">
        <v>90</v>
      </c>
      <c r="AV320" s="14" t="s">
        <v>135</v>
      </c>
      <c r="AW320" s="14" t="s">
        <v>36</v>
      </c>
      <c r="AX320" s="14" t="s">
        <v>88</v>
      </c>
      <c r="AY320" s="164" t="s">
        <v>128</v>
      </c>
    </row>
    <row r="321" spans="2:65" s="1" customFormat="1" ht="24.2" customHeight="1">
      <c r="B321" s="31"/>
      <c r="C321" s="131" t="s">
        <v>314</v>
      </c>
      <c r="D321" s="131" t="s">
        <v>130</v>
      </c>
      <c r="E321" s="132" t="s">
        <v>315</v>
      </c>
      <c r="F321" s="133" t="s">
        <v>316</v>
      </c>
      <c r="G321" s="134" t="s">
        <v>317</v>
      </c>
      <c r="H321" s="135">
        <v>2804.88</v>
      </c>
      <c r="I321" s="136"/>
      <c r="J321" s="137">
        <f>ROUND(I321*H321,2)</f>
        <v>0</v>
      </c>
      <c r="K321" s="133" t="s">
        <v>134</v>
      </c>
      <c r="L321" s="31"/>
      <c r="M321" s="138" t="s">
        <v>1</v>
      </c>
      <c r="N321" s="139" t="s">
        <v>45</v>
      </c>
      <c r="P321" s="140">
        <f>O321*H321</f>
        <v>0</v>
      </c>
      <c r="Q321" s="140">
        <v>0</v>
      </c>
      <c r="R321" s="140">
        <f>Q321*H321</f>
        <v>0</v>
      </c>
      <c r="S321" s="140">
        <v>0</v>
      </c>
      <c r="T321" s="141">
        <f>S321*H321</f>
        <v>0</v>
      </c>
      <c r="AR321" s="142" t="s">
        <v>135</v>
      </c>
      <c r="AT321" s="142" t="s">
        <v>130</v>
      </c>
      <c r="AU321" s="142" t="s">
        <v>90</v>
      </c>
      <c r="AY321" s="16" t="s">
        <v>128</v>
      </c>
      <c r="BE321" s="143">
        <f>IF(N321="základní",J321,0)</f>
        <v>0</v>
      </c>
      <c r="BF321" s="143">
        <f>IF(N321="snížená",J321,0)</f>
        <v>0</v>
      </c>
      <c r="BG321" s="143">
        <f>IF(N321="zákl. přenesená",J321,0)</f>
        <v>0</v>
      </c>
      <c r="BH321" s="143">
        <f>IF(N321="sníž. přenesená",J321,0)</f>
        <v>0</v>
      </c>
      <c r="BI321" s="143">
        <f>IF(N321="nulová",J321,0)</f>
        <v>0</v>
      </c>
      <c r="BJ321" s="16" t="s">
        <v>88</v>
      </c>
      <c r="BK321" s="143">
        <f>ROUND(I321*H321,2)</f>
        <v>0</v>
      </c>
      <c r="BL321" s="16" t="s">
        <v>135</v>
      </c>
      <c r="BM321" s="142" t="s">
        <v>318</v>
      </c>
    </row>
    <row r="322" spans="2:65" s="1" customFormat="1" ht="29.25">
      <c r="B322" s="31"/>
      <c r="D322" s="144" t="s">
        <v>137</v>
      </c>
      <c r="F322" s="145" t="s">
        <v>319</v>
      </c>
      <c r="I322" s="146"/>
      <c r="L322" s="31"/>
      <c r="M322" s="147"/>
      <c r="T322" s="55"/>
      <c r="AT322" s="16" t="s">
        <v>137</v>
      </c>
      <c r="AU322" s="16" t="s">
        <v>90</v>
      </c>
    </row>
    <row r="323" spans="2:65" s="1" customFormat="1" ht="11.25">
      <c r="B323" s="31"/>
      <c r="D323" s="148" t="s">
        <v>139</v>
      </c>
      <c r="F323" s="149" t="s">
        <v>320</v>
      </c>
      <c r="I323" s="146"/>
      <c r="L323" s="31"/>
      <c r="M323" s="147"/>
      <c r="T323" s="55"/>
      <c r="AT323" s="16" t="s">
        <v>139</v>
      </c>
      <c r="AU323" s="16" t="s">
        <v>90</v>
      </c>
    </row>
    <row r="324" spans="2:65" s="13" customFormat="1" ht="11.25">
      <c r="B324" s="156"/>
      <c r="D324" s="144" t="s">
        <v>141</v>
      </c>
      <c r="E324" s="157" t="s">
        <v>1</v>
      </c>
      <c r="F324" s="158" t="s">
        <v>321</v>
      </c>
      <c r="H324" s="159">
        <v>1402.44</v>
      </c>
      <c r="I324" s="160"/>
      <c r="L324" s="156"/>
      <c r="M324" s="161"/>
      <c r="T324" s="162"/>
      <c r="AT324" s="157" t="s">
        <v>141</v>
      </c>
      <c r="AU324" s="157" t="s">
        <v>90</v>
      </c>
      <c r="AV324" s="13" t="s">
        <v>90</v>
      </c>
      <c r="AW324" s="13" t="s">
        <v>36</v>
      </c>
      <c r="AX324" s="13" t="s">
        <v>88</v>
      </c>
      <c r="AY324" s="157" t="s">
        <v>128</v>
      </c>
    </row>
    <row r="325" spans="2:65" s="13" customFormat="1" ht="11.25">
      <c r="B325" s="156"/>
      <c r="D325" s="144" t="s">
        <v>141</v>
      </c>
      <c r="F325" s="158" t="s">
        <v>322</v>
      </c>
      <c r="H325" s="159">
        <v>2804.88</v>
      </c>
      <c r="I325" s="160"/>
      <c r="L325" s="156"/>
      <c r="M325" s="161"/>
      <c r="T325" s="162"/>
      <c r="AT325" s="157" t="s">
        <v>141</v>
      </c>
      <c r="AU325" s="157" t="s">
        <v>90</v>
      </c>
      <c r="AV325" s="13" t="s">
        <v>90</v>
      </c>
      <c r="AW325" s="13" t="s">
        <v>4</v>
      </c>
      <c r="AX325" s="13" t="s">
        <v>88</v>
      </c>
      <c r="AY325" s="157" t="s">
        <v>128</v>
      </c>
    </row>
    <row r="326" spans="2:65" s="1" customFormat="1" ht="16.5" customHeight="1">
      <c r="B326" s="31"/>
      <c r="C326" s="131" t="s">
        <v>323</v>
      </c>
      <c r="D326" s="131" t="s">
        <v>130</v>
      </c>
      <c r="E326" s="132" t="s">
        <v>324</v>
      </c>
      <c r="F326" s="133" t="s">
        <v>325</v>
      </c>
      <c r="G326" s="134" t="s">
        <v>241</v>
      </c>
      <c r="H326" s="135">
        <v>1402.44</v>
      </c>
      <c r="I326" s="136"/>
      <c r="J326" s="137">
        <f>ROUND(I326*H326,2)</f>
        <v>0</v>
      </c>
      <c r="K326" s="133" t="s">
        <v>134</v>
      </c>
      <c r="L326" s="31"/>
      <c r="M326" s="138" t="s">
        <v>1</v>
      </c>
      <c r="N326" s="139" t="s">
        <v>45</v>
      </c>
      <c r="P326" s="140">
        <f>O326*H326</f>
        <v>0</v>
      </c>
      <c r="Q326" s="140">
        <v>0</v>
      </c>
      <c r="R326" s="140">
        <f>Q326*H326</f>
        <v>0</v>
      </c>
      <c r="S326" s="140">
        <v>0</v>
      </c>
      <c r="T326" s="141">
        <f>S326*H326</f>
        <v>0</v>
      </c>
      <c r="AR326" s="142" t="s">
        <v>135</v>
      </c>
      <c r="AT326" s="142" t="s">
        <v>130</v>
      </c>
      <c r="AU326" s="142" t="s">
        <v>90</v>
      </c>
      <c r="AY326" s="16" t="s">
        <v>128</v>
      </c>
      <c r="BE326" s="143">
        <f>IF(N326="základní",J326,0)</f>
        <v>0</v>
      </c>
      <c r="BF326" s="143">
        <f>IF(N326="snížená",J326,0)</f>
        <v>0</v>
      </c>
      <c r="BG326" s="143">
        <f>IF(N326="zákl. přenesená",J326,0)</f>
        <v>0</v>
      </c>
      <c r="BH326" s="143">
        <f>IF(N326="sníž. přenesená",J326,0)</f>
        <v>0</v>
      </c>
      <c r="BI326" s="143">
        <f>IF(N326="nulová",J326,0)</f>
        <v>0</v>
      </c>
      <c r="BJ326" s="16" t="s">
        <v>88</v>
      </c>
      <c r="BK326" s="143">
        <f>ROUND(I326*H326,2)</f>
        <v>0</v>
      </c>
      <c r="BL326" s="16" t="s">
        <v>135</v>
      </c>
      <c r="BM326" s="142" t="s">
        <v>326</v>
      </c>
    </row>
    <row r="327" spans="2:65" s="1" customFormat="1" ht="19.5">
      <c r="B327" s="31"/>
      <c r="D327" s="144" t="s">
        <v>137</v>
      </c>
      <c r="F327" s="145" t="s">
        <v>327</v>
      </c>
      <c r="I327" s="146"/>
      <c r="L327" s="31"/>
      <c r="M327" s="147"/>
      <c r="T327" s="55"/>
      <c r="AT327" s="16" t="s">
        <v>137</v>
      </c>
      <c r="AU327" s="16" t="s">
        <v>90</v>
      </c>
    </row>
    <row r="328" spans="2:65" s="1" customFormat="1" ht="11.25">
      <c r="B328" s="31"/>
      <c r="D328" s="148" t="s">
        <v>139</v>
      </c>
      <c r="F328" s="149" t="s">
        <v>328</v>
      </c>
      <c r="I328" s="146"/>
      <c r="L328" s="31"/>
      <c r="M328" s="147"/>
      <c r="T328" s="55"/>
      <c r="AT328" s="16" t="s">
        <v>139</v>
      </c>
      <c r="AU328" s="16" t="s">
        <v>90</v>
      </c>
    </row>
    <row r="329" spans="2:65" s="13" customFormat="1" ht="11.25">
      <c r="B329" s="156"/>
      <c r="D329" s="144" t="s">
        <v>141</v>
      </c>
      <c r="E329" s="157" t="s">
        <v>1</v>
      </c>
      <c r="F329" s="158" t="s">
        <v>321</v>
      </c>
      <c r="H329" s="159">
        <v>1402.44</v>
      </c>
      <c r="I329" s="160"/>
      <c r="L329" s="156"/>
      <c r="M329" s="161"/>
      <c r="T329" s="162"/>
      <c r="AT329" s="157" t="s">
        <v>141</v>
      </c>
      <c r="AU329" s="157" t="s">
        <v>90</v>
      </c>
      <c r="AV329" s="13" t="s">
        <v>90</v>
      </c>
      <c r="AW329" s="13" t="s">
        <v>36</v>
      </c>
      <c r="AX329" s="13" t="s">
        <v>88</v>
      </c>
      <c r="AY329" s="157" t="s">
        <v>128</v>
      </c>
    </row>
    <row r="330" spans="2:65" s="1" customFormat="1" ht="24.2" customHeight="1">
      <c r="B330" s="31"/>
      <c r="C330" s="131" t="s">
        <v>329</v>
      </c>
      <c r="D330" s="131" t="s">
        <v>130</v>
      </c>
      <c r="E330" s="132" t="s">
        <v>330</v>
      </c>
      <c r="F330" s="133" t="s">
        <v>331</v>
      </c>
      <c r="G330" s="134" t="s">
        <v>241</v>
      </c>
      <c r="H330" s="135">
        <v>1053.328</v>
      </c>
      <c r="I330" s="136"/>
      <c r="J330" s="137">
        <f>ROUND(I330*H330,2)</f>
        <v>0</v>
      </c>
      <c r="K330" s="133" t="s">
        <v>134</v>
      </c>
      <c r="L330" s="31"/>
      <c r="M330" s="138" t="s">
        <v>1</v>
      </c>
      <c r="N330" s="139" t="s">
        <v>45</v>
      </c>
      <c r="P330" s="140">
        <f>O330*H330</f>
        <v>0</v>
      </c>
      <c r="Q330" s="140">
        <v>0</v>
      </c>
      <c r="R330" s="140">
        <f>Q330*H330</f>
        <v>0</v>
      </c>
      <c r="S330" s="140">
        <v>0</v>
      </c>
      <c r="T330" s="141">
        <f>S330*H330</f>
        <v>0</v>
      </c>
      <c r="AR330" s="142" t="s">
        <v>135</v>
      </c>
      <c r="AT330" s="142" t="s">
        <v>130</v>
      </c>
      <c r="AU330" s="142" t="s">
        <v>90</v>
      </c>
      <c r="AY330" s="16" t="s">
        <v>128</v>
      </c>
      <c r="BE330" s="143">
        <f>IF(N330="základní",J330,0)</f>
        <v>0</v>
      </c>
      <c r="BF330" s="143">
        <f>IF(N330="snížená",J330,0)</f>
        <v>0</v>
      </c>
      <c r="BG330" s="143">
        <f>IF(N330="zákl. přenesená",J330,0)</f>
        <v>0</v>
      </c>
      <c r="BH330" s="143">
        <f>IF(N330="sníž. přenesená",J330,0)</f>
        <v>0</v>
      </c>
      <c r="BI330" s="143">
        <f>IF(N330="nulová",J330,0)</f>
        <v>0</v>
      </c>
      <c r="BJ330" s="16" t="s">
        <v>88</v>
      </c>
      <c r="BK330" s="143">
        <f>ROUND(I330*H330,2)</f>
        <v>0</v>
      </c>
      <c r="BL330" s="16" t="s">
        <v>135</v>
      </c>
      <c r="BM330" s="142" t="s">
        <v>332</v>
      </c>
    </row>
    <row r="331" spans="2:65" s="1" customFormat="1" ht="29.25">
      <c r="B331" s="31"/>
      <c r="D331" s="144" t="s">
        <v>137</v>
      </c>
      <c r="F331" s="145" t="s">
        <v>333</v>
      </c>
      <c r="I331" s="146"/>
      <c r="L331" s="31"/>
      <c r="M331" s="147"/>
      <c r="T331" s="55"/>
      <c r="AT331" s="16" t="s">
        <v>137</v>
      </c>
      <c r="AU331" s="16" t="s">
        <v>90</v>
      </c>
    </row>
    <row r="332" spans="2:65" s="1" customFormat="1" ht="11.25">
      <c r="B332" s="31"/>
      <c r="D332" s="148" t="s">
        <v>139</v>
      </c>
      <c r="F332" s="149" t="s">
        <v>334</v>
      </c>
      <c r="I332" s="146"/>
      <c r="L332" s="31"/>
      <c r="M332" s="147"/>
      <c r="T332" s="55"/>
      <c r="AT332" s="16" t="s">
        <v>139</v>
      </c>
      <c r="AU332" s="16" t="s">
        <v>90</v>
      </c>
    </row>
    <row r="333" spans="2:65" s="12" customFormat="1" ht="11.25">
      <c r="B333" s="150"/>
      <c r="D333" s="144" t="s">
        <v>141</v>
      </c>
      <c r="E333" s="151" t="s">
        <v>1</v>
      </c>
      <c r="F333" s="152" t="s">
        <v>142</v>
      </c>
      <c r="H333" s="151" t="s">
        <v>1</v>
      </c>
      <c r="I333" s="153"/>
      <c r="L333" s="150"/>
      <c r="M333" s="154"/>
      <c r="T333" s="155"/>
      <c r="AT333" s="151" t="s">
        <v>141</v>
      </c>
      <c r="AU333" s="151" t="s">
        <v>90</v>
      </c>
      <c r="AV333" s="12" t="s">
        <v>88</v>
      </c>
      <c r="AW333" s="12" t="s">
        <v>36</v>
      </c>
      <c r="AX333" s="12" t="s">
        <v>80</v>
      </c>
      <c r="AY333" s="151" t="s">
        <v>128</v>
      </c>
    </row>
    <row r="334" spans="2:65" s="12" customFormat="1" ht="11.25">
      <c r="B334" s="150"/>
      <c r="D334" s="144" t="s">
        <v>141</v>
      </c>
      <c r="E334" s="151" t="s">
        <v>1</v>
      </c>
      <c r="F334" s="152" t="s">
        <v>335</v>
      </c>
      <c r="H334" s="151" t="s">
        <v>1</v>
      </c>
      <c r="I334" s="153"/>
      <c r="L334" s="150"/>
      <c r="M334" s="154"/>
      <c r="T334" s="155"/>
      <c r="AT334" s="151" t="s">
        <v>141</v>
      </c>
      <c r="AU334" s="151" t="s">
        <v>90</v>
      </c>
      <c r="AV334" s="12" t="s">
        <v>88</v>
      </c>
      <c r="AW334" s="12" t="s">
        <v>36</v>
      </c>
      <c r="AX334" s="12" t="s">
        <v>80</v>
      </c>
      <c r="AY334" s="151" t="s">
        <v>128</v>
      </c>
    </row>
    <row r="335" spans="2:65" s="12" customFormat="1" ht="11.25">
      <c r="B335" s="150"/>
      <c r="D335" s="144" t="s">
        <v>141</v>
      </c>
      <c r="E335" s="151" t="s">
        <v>1</v>
      </c>
      <c r="F335" s="152" t="s">
        <v>143</v>
      </c>
      <c r="H335" s="151" t="s">
        <v>1</v>
      </c>
      <c r="I335" s="153"/>
      <c r="L335" s="150"/>
      <c r="M335" s="154"/>
      <c r="T335" s="155"/>
      <c r="AT335" s="151" t="s">
        <v>141</v>
      </c>
      <c r="AU335" s="151" t="s">
        <v>90</v>
      </c>
      <c r="AV335" s="12" t="s">
        <v>88</v>
      </c>
      <c r="AW335" s="12" t="s">
        <v>36</v>
      </c>
      <c r="AX335" s="12" t="s">
        <v>80</v>
      </c>
      <c r="AY335" s="151" t="s">
        <v>128</v>
      </c>
    </row>
    <row r="336" spans="2:65" s="13" customFormat="1" ht="11.25">
      <c r="B336" s="156"/>
      <c r="D336" s="144" t="s">
        <v>141</v>
      </c>
      <c r="E336" s="157" t="s">
        <v>1</v>
      </c>
      <c r="F336" s="158" t="s">
        <v>336</v>
      </c>
      <c r="H336" s="159">
        <v>974.26800000000003</v>
      </c>
      <c r="I336" s="160"/>
      <c r="L336" s="156"/>
      <c r="M336" s="161"/>
      <c r="T336" s="162"/>
      <c r="AT336" s="157" t="s">
        <v>141</v>
      </c>
      <c r="AU336" s="157" t="s">
        <v>90</v>
      </c>
      <c r="AV336" s="13" t="s">
        <v>90</v>
      </c>
      <c r="AW336" s="13" t="s">
        <v>36</v>
      </c>
      <c r="AX336" s="13" t="s">
        <v>80</v>
      </c>
      <c r="AY336" s="157" t="s">
        <v>128</v>
      </c>
    </row>
    <row r="337" spans="2:65" s="12" customFormat="1" ht="11.25">
      <c r="B337" s="150"/>
      <c r="D337" s="144" t="s">
        <v>141</v>
      </c>
      <c r="E337" s="151" t="s">
        <v>1</v>
      </c>
      <c r="F337" s="152" t="s">
        <v>145</v>
      </c>
      <c r="H337" s="151" t="s">
        <v>1</v>
      </c>
      <c r="I337" s="153"/>
      <c r="L337" s="150"/>
      <c r="M337" s="154"/>
      <c r="T337" s="155"/>
      <c r="AT337" s="151" t="s">
        <v>141</v>
      </c>
      <c r="AU337" s="151" t="s">
        <v>90</v>
      </c>
      <c r="AV337" s="12" t="s">
        <v>88</v>
      </c>
      <c r="AW337" s="12" t="s">
        <v>36</v>
      </c>
      <c r="AX337" s="12" t="s">
        <v>80</v>
      </c>
      <c r="AY337" s="151" t="s">
        <v>128</v>
      </c>
    </row>
    <row r="338" spans="2:65" s="13" customFormat="1" ht="11.25">
      <c r="B338" s="156"/>
      <c r="D338" s="144" t="s">
        <v>141</v>
      </c>
      <c r="E338" s="157" t="s">
        <v>1</v>
      </c>
      <c r="F338" s="158" t="s">
        <v>337</v>
      </c>
      <c r="H338" s="159">
        <v>74.88</v>
      </c>
      <c r="I338" s="160"/>
      <c r="L338" s="156"/>
      <c r="M338" s="161"/>
      <c r="T338" s="162"/>
      <c r="AT338" s="157" t="s">
        <v>141</v>
      </c>
      <c r="AU338" s="157" t="s">
        <v>90</v>
      </c>
      <c r="AV338" s="13" t="s">
        <v>90</v>
      </c>
      <c r="AW338" s="13" t="s">
        <v>36</v>
      </c>
      <c r="AX338" s="13" t="s">
        <v>80</v>
      </c>
      <c r="AY338" s="157" t="s">
        <v>128</v>
      </c>
    </row>
    <row r="339" spans="2:65" s="12" customFormat="1" ht="11.25">
      <c r="B339" s="150"/>
      <c r="D339" s="144" t="s">
        <v>141</v>
      </c>
      <c r="E339" s="151" t="s">
        <v>1</v>
      </c>
      <c r="F339" s="152" t="s">
        <v>280</v>
      </c>
      <c r="H339" s="151" t="s">
        <v>1</v>
      </c>
      <c r="I339" s="153"/>
      <c r="L339" s="150"/>
      <c r="M339" s="154"/>
      <c r="T339" s="155"/>
      <c r="AT339" s="151" t="s">
        <v>141</v>
      </c>
      <c r="AU339" s="151" t="s">
        <v>90</v>
      </c>
      <c r="AV339" s="12" t="s">
        <v>88</v>
      </c>
      <c r="AW339" s="12" t="s">
        <v>36</v>
      </c>
      <c r="AX339" s="12" t="s">
        <v>80</v>
      </c>
      <c r="AY339" s="151" t="s">
        <v>128</v>
      </c>
    </row>
    <row r="340" spans="2:65" s="13" customFormat="1" ht="11.25">
      <c r="B340" s="156"/>
      <c r="D340" s="144" t="s">
        <v>141</v>
      </c>
      <c r="E340" s="157" t="s">
        <v>1</v>
      </c>
      <c r="F340" s="158" t="s">
        <v>338</v>
      </c>
      <c r="H340" s="159">
        <v>4.18</v>
      </c>
      <c r="I340" s="160"/>
      <c r="L340" s="156"/>
      <c r="M340" s="161"/>
      <c r="T340" s="162"/>
      <c r="AT340" s="157" t="s">
        <v>141</v>
      </c>
      <c r="AU340" s="157" t="s">
        <v>90</v>
      </c>
      <c r="AV340" s="13" t="s">
        <v>90</v>
      </c>
      <c r="AW340" s="13" t="s">
        <v>36</v>
      </c>
      <c r="AX340" s="13" t="s">
        <v>80</v>
      </c>
      <c r="AY340" s="157" t="s">
        <v>128</v>
      </c>
    </row>
    <row r="341" spans="2:65" s="14" customFormat="1" ht="11.25">
      <c r="B341" s="163"/>
      <c r="D341" s="144" t="s">
        <v>141</v>
      </c>
      <c r="E341" s="164" t="s">
        <v>1</v>
      </c>
      <c r="F341" s="165" t="s">
        <v>149</v>
      </c>
      <c r="H341" s="166">
        <v>1053.3280000000002</v>
      </c>
      <c r="I341" s="167"/>
      <c r="L341" s="163"/>
      <c r="M341" s="168"/>
      <c r="T341" s="169"/>
      <c r="AT341" s="164" t="s">
        <v>141</v>
      </c>
      <c r="AU341" s="164" t="s">
        <v>90</v>
      </c>
      <c r="AV341" s="14" t="s">
        <v>135</v>
      </c>
      <c r="AW341" s="14" t="s">
        <v>36</v>
      </c>
      <c r="AX341" s="14" t="s">
        <v>88</v>
      </c>
      <c r="AY341" s="164" t="s">
        <v>128</v>
      </c>
    </row>
    <row r="342" spans="2:65" s="1" customFormat="1" ht="16.5" customHeight="1">
      <c r="B342" s="31"/>
      <c r="C342" s="170" t="s">
        <v>339</v>
      </c>
      <c r="D342" s="170" t="s">
        <v>340</v>
      </c>
      <c r="E342" s="171" t="s">
        <v>341</v>
      </c>
      <c r="F342" s="172" t="s">
        <v>342</v>
      </c>
      <c r="G342" s="173" t="s">
        <v>317</v>
      </c>
      <c r="H342" s="174">
        <v>2106.6559999999999</v>
      </c>
      <c r="I342" s="175"/>
      <c r="J342" s="176">
        <f>ROUND(I342*H342,2)</f>
        <v>0</v>
      </c>
      <c r="K342" s="172" t="s">
        <v>134</v>
      </c>
      <c r="L342" s="177"/>
      <c r="M342" s="178" t="s">
        <v>1</v>
      </c>
      <c r="N342" s="179" t="s">
        <v>45</v>
      </c>
      <c r="P342" s="140">
        <f>O342*H342</f>
        <v>0</v>
      </c>
      <c r="Q342" s="140">
        <v>1</v>
      </c>
      <c r="R342" s="140">
        <f>Q342*H342</f>
        <v>2106.6559999999999</v>
      </c>
      <c r="S342" s="140">
        <v>0</v>
      </c>
      <c r="T342" s="141">
        <f>S342*H342</f>
        <v>0</v>
      </c>
      <c r="AR342" s="142" t="s">
        <v>196</v>
      </c>
      <c r="AT342" s="142" t="s">
        <v>340</v>
      </c>
      <c r="AU342" s="142" t="s">
        <v>90</v>
      </c>
      <c r="AY342" s="16" t="s">
        <v>128</v>
      </c>
      <c r="BE342" s="143">
        <f>IF(N342="základní",J342,0)</f>
        <v>0</v>
      </c>
      <c r="BF342" s="143">
        <f>IF(N342="snížená",J342,0)</f>
        <v>0</v>
      </c>
      <c r="BG342" s="143">
        <f>IF(N342="zákl. přenesená",J342,0)</f>
        <v>0</v>
      </c>
      <c r="BH342" s="143">
        <f>IF(N342="sníž. přenesená",J342,0)</f>
        <v>0</v>
      </c>
      <c r="BI342" s="143">
        <f>IF(N342="nulová",J342,0)</f>
        <v>0</v>
      </c>
      <c r="BJ342" s="16" t="s">
        <v>88</v>
      </c>
      <c r="BK342" s="143">
        <f>ROUND(I342*H342,2)</f>
        <v>0</v>
      </c>
      <c r="BL342" s="16" t="s">
        <v>135</v>
      </c>
      <c r="BM342" s="142" t="s">
        <v>343</v>
      </c>
    </row>
    <row r="343" spans="2:65" s="1" customFormat="1" ht="11.25">
      <c r="B343" s="31"/>
      <c r="D343" s="144" t="s">
        <v>137</v>
      </c>
      <c r="F343" s="145" t="s">
        <v>342</v>
      </c>
      <c r="I343" s="146"/>
      <c r="L343" s="31"/>
      <c r="M343" s="147"/>
      <c r="T343" s="55"/>
      <c r="AT343" s="16" t="s">
        <v>137</v>
      </c>
      <c r="AU343" s="16" t="s">
        <v>90</v>
      </c>
    </row>
    <row r="344" spans="2:65" s="13" customFormat="1" ht="11.25">
      <c r="B344" s="156"/>
      <c r="D344" s="144" t="s">
        <v>141</v>
      </c>
      <c r="F344" s="158" t="s">
        <v>344</v>
      </c>
      <c r="H344" s="159">
        <v>2106.6559999999999</v>
      </c>
      <c r="I344" s="160"/>
      <c r="L344" s="156"/>
      <c r="M344" s="161"/>
      <c r="T344" s="162"/>
      <c r="AT344" s="157" t="s">
        <v>141</v>
      </c>
      <c r="AU344" s="157" t="s">
        <v>90</v>
      </c>
      <c r="AV344" s="13" t="s">
        <v>90</v>
      </c>
      <c r="AW344" s="13" t="s">
        <v>4</v>
      </c>
      <c r="AX344" s="13" t="s">
        <v>88</v>
      </c>
      <c r="AY344" s="157" t="s">
        <v>128</v>
      </c>
    </row>
    <row r="345" spans="2:65" s="1" customFormat="1" ht="24.2" customHeight="1">
      <c r="B345" s="31"/>
      <c r="C345" s="131" t="s">
        <v>345</v>
      </c>
      <c r="D345" s="131" t="s">
        <v>130</v>
      </c>
      <c r="E345" s="132" t="s">
        <v>346</v>
      </c>
      <c r="F345" s="133" t="s">
        <v>347</v>
      </c>
      <c r="G345" s="134" t="s">
        <v>241</v>
      </c>
      <c r="H345" s="135">
        <v>295.79199999999997</v>
      </c>
      <c r="I345" s="136"/>
      <c r="J345" s="137">
        <f>ROUND(I345*H345,2)</f>
        <v>0</v>
      </c>
      <c r="K345" s="133" t="s">
        <v>134</v>
      </c>
      <c r="L345" s="31"/>
      <c r="M345" s="138" t="s">
        <v>1</v>
      </c>
      <c r="N345" s="139" t="s">
        <v>45</v>
      </c>
      <c r="P345" s="140">
        <f>O345*H345</f>
        <v>0</v>
      </c>
      <c r="Q345" s="140">
        <v>0</v>
      </c>
      <c r="R345" s="140">
        <f>Q345*H345</f>
        <v>0</v>
      </c>
      <c r="S345" s="140">
        <v>0</v>
      </c>
      <c r="T345" s="141">
        <f>S345*H345</f>
        <v>0</v>
      </c>
      <c r="AR345" s="142" t="s">
        <v>135</v>
      </c>
      <c r="AT345" s="142" t="s">
        <v>130</v>
      </c>
      <c r="AU345" s="142" t="s">
        <v>90</v>
      </c>
      <c r="AY345" s="16" t="s">
        <v>128</v>
      </c>
      <c r="BE345" s="143">
        <f>IF(N345="základní",J345,0)</f>
        <v>0</v>
      </c>
      <c r="BF345" s="143">
        <f>IF(N345="snížená",J345,0)</f>
        <v>0</v>
      </c>
      <c r="BG345" s="143">
        <f>IF(N345="zákl. přenesená",J345,0)</f>
        <v>0</v>
      </c>
      <c r="BH345" s="143">
        <f>IF(N345="sníž. přenesená",J345,0)</f>
        <v>0</v>
      </c>
      <c r="BI345" s="143">
        <f>IF(N345="nulová",J345,0)</f>
        <v>0</v>
      </c>
      <c r="BJ345" s="16" t="s">
        <v>88</v>
      </c>
      <c r="BK345" s="143">
        <f>ROUND(I345*H345,2)</f>
        <v>0</v>
      </c>
      <c r="BL345" s="16" t="s">
        <v>135</v>
      </c>
      <c r="BM345" s="142" t="s">
        <v>348</v>
      </c>
    </row>
    <row r="346" spans="2:65" s="1" customFormat="1" ht="11.25">
      <c r="B346" s="31"/>
      <c r="D346" s="144" t="s">
        <v>137</v>
      </c>
      <c r="F346" s="145" t="s">
        <v>347</v>
      </c>
      <c r="I346" s="146"/>
      <c r="L346" s="31"/>
      <c r="M346" s="147"/>
      <c r="T346" s="55"/>
      <c r="AT346" s="16" t="s">
        <v>137</v>
      </c>
      <c r="AU346" s="16" t="s">
        <v>90</v>
      </c>
    </row>
    <row r="347" spans="2:65" s="1" customFormat="1" ht="11.25">
      <c r="B347" s="31"/>
      <c r="D347" s="148" t="s">
        <v>139</v>
      </c>
      <c r="F347" s="149" t="s">
        <v>349</v>
      </c>
      <c r="I347" s="146"/>
      <c r="L347" s="31"/>
      <c r="M347" s="147"/>
      <c r="T347" s="55"/>
      <c r="AT347" s="16" t="s">
        <v>139</v>
      </c>
      <c r="AU347" s="16" t="s">
        <v>90</v>
      </c>
    </row>
    <row r="348" spans="2:65" s="12" customFormat="1" ht="11.25">
      <c r="B348" s="150"/>
      <c r="D348" s="144" t="s">
        <v>141</v>
      </c>
      <c r="E348" s="151" t="s">
        <v>1</v>
      </c>
      <c r="F348" s="152" t="s">
        <v>142</v>
      </c>
      <c r="H348" s="151" t="s">
        <v>1</v>
      </c>
      <c r="I348" s="153"/>
      <c r="L348" s="150"/>
      <c r="M348" s="154"/>
      <c r="T348" s="155"/>
      <c r="AT348" s="151" t="s">
        <v>141</v>
      </c>
      <c r="AU348" s="151" t="s">
        <v>90</v>
      </c>
      <c r="AV348" s="12" t="s">
        <v>88</v>
      </c>
      <c r="AW348" s="12" t="s">
        <v>36</v>
      </c>
      <c r="AX348" s="12" t="s">
        <v>80</v>
      </c>
      <c r="AY348" s="151" t="s">
        <v>128</v>
      </c>
    </row>
    <row r="349" spans="2:65" s="12" customFormat="1" ht="11.25">
      <c r="B349" s="150"/>
      <c r="D349" s="144" t="s">
        <v>141</v>
      </c>
      <c r="E349" s="151" t="s">
        <v>1</v>
      </c>
      <c r="F349" s="152" t="s">
        <v>143</v>
      </c>
      <c r="H349" s="151" t="s">
        <v>1</v>
      </c>
      <c r="I349" s="153"/>
      <c r="L349" s="150"/>
      <c r="M349" s="154"/>
      <c r="T349" s="155"/>
      <c r="AT349" s="151" t="s">
        <v>141</v>
      </c>
      <c r="AU349" s="151" t="s">
        <v>90</v>
      </c>
      <c r="AV349" s="12" t="s">
        <v>88</v>
      </c>
      <c r="AW349" s="12" t="s">
        <v>36</v>
      </c>
      <c r="AX349" s="12" t="s">
        <v>80</v>
      </c>
      <c r="AY349" s="151" t="s">
        <v>128</v>
      </c>
    </row>
    <row r="350" spans="2:65" s="13" customFormat="1" ht="11.25">
      <c r="B350" s="156"/>
      <c r="D350" s="144" t="s">
        <v>141</v>
      </c>
      <c r="E350" s="157" t="s">
        <v>1</v>
      </c>
      <c r="F350" s="158" t="s">
        <v>350</v>
      </c>
      <c r="H350" s="159">
        <v>273.13200000000001</v>
      </c>
      <c r="I350" s="160"/>
      <c r="L350" s="156"/>
      <c r="M350" s="161"/>
      <c r="T350" s="162"/>
      <c r="AT350" s="157" t="s">
        <v>141</v>
      </c>
      <c r="AU350" s="157" t="s">
        <v>90</v>
      </c>
      <c r="AV350" s="13" t="s">
        <v>90</v>
      </c>
      <c r="AW350" s="13" t="s">
        <v>36</v>
      </c>
      <c r="AX350" s="13" t="s">
        <v>80</v>
      </c>
      <c r="AY350" s="157" t="s">
        <v>128</v>
      </c>
    </row>
    <row r="351" spans="2:65" s="12" customFormat="1" ht="11.25">
      <c r="B351" s="150"/>
      <c r="D351" s="144" t="s">
        <v>141</v>
      </c>
      <c r="E351" s="151" t="s">
        <v>1</v>
      </c>
      <c r="F351" s="152" t="s">
        <v>145</v>
      </c>
      <c r="H351" s="151" t="s">
        <v>1</v>
      </c>
      <c r="I351" s="153"/>
      <c r="L351" s="150"/>
      <c r="M351" s="154"/>
      <c r="T351" s="155"/>
      <c r="AT351" s="151" t="s">
        <v>141</v>
      </c>
      <c r="AU351" s="151" t="s">
        <v>90</v>
      </c>
      <c r="AV351" s="12" t="s">
        <v>88</v>
      </c>
      <c r="AW351" s="12" t="s">
        <v>36</v>
      </c>
      <c r="AX351" s="12" t="s">
        <v>80</v>
      </c>
      <c r="AY351" s="151" t="s">
        <v>128</v>
      </c>
    </row>
    <row r="352" spans="2:65" s="13" customFormat="1" ht="11.25">
      <c r="B352" s="156"/>
      <c r="D352" s="144" t="s">
        <v>141</v>
      </c>
      <c r="E352" s="157" t="s">
        <v>1</v>
      </c>
      <c r="F352" s="158" t="s">
        <v>351</v>
      </c>
      <c r="H352" s="159">
        <v>21.12</v>
      </c>
      <c r="I352" s="160"/>
      <c r="L352" s="156"/>
      <c r="M352" s="161"/>
      <c r="T352" s="162"/>
      <c r="AT352" s="157" t="s">
        <v>141</v>
      </c>
      <c r="AU352" s="157" t="s">
        <v>90</v>
      </c>
      <c r="AV352" s="13" t="s">
        <v>90</v>
      </c>
      <c r="AW352" s="13" t="s">
        <v>36</v>
      </c>
      <c r="AX352" s="13" t="s">
        <v>80</v>
      </c>
      <c r="AY352" s="157" t="s">
        <v>128</v>
      </c>
    </row>
    <row r="353" spans="2:65" s="12" customFormat="1" ht="11.25">
      <c r="B353" s="150"/>
      <c r="D353" s="144" t="s">
        <v>141</v>
      </c>
      <c r="E353" s="151" t="s">
        <v>1</v>
      </c>
      <c r="F353" s="152" t="s">
        <v>280</v>
      </c>
      <c r="H353" s="151" t="s">
        <v>1</v>
      </c>
      <c r="I353" s="153"/>
      <c r="L353" s="150"/>
      <c r="M353" s="154"/>
      <c r="T353" s="155"/>
      <c r="AT353" s="151" t="s">
        <v>141</v>
      </c>
      <c r="AU353" s="151" t="s">
        <v>90</v>
      </c>
      <c r="AV353" s="12" t="s">
        <v>88</v>
      </c>
      <c r="AW353" s="12" t="s">
        <v>36</v>
      </c>
      <c r="AX353" s="12" t="s">
        <v>80</v>
      </c>
      <c r="AY353" s="151" t="s">
        <v>128</v>
      </c>
    </row>
    <row r="354" spans="2:65" s="13" customFormat="1" ht="11.25">
      <c r="B354" s="156"/>
      <c r="D354" s="144" t="s">
        <v>141</v>
      </c>
      <c r="E354" s="157" t="s">
        <v>1</v>
      </c>
      <c r="F354" s="158" t="s">
        <v>352</v>
      </c>
      <c r="H354" s="159">
        <v>1.54</v>
      </c>
      <c r="I354" s="160"/>
      <c r="L354" s="156"/>
      <c r="M354" s="161"/>
      <c r="T354" s="162"/>
      <c r="AT354" s="157" t="s">
        <v>141</v>
      </c>
      <c r="AU354" s="157" t="s">
        <v>90</v>
      </c>
      <c r="AV354" s="13" t="s">
        <v>90</v>
      </c>
      <c r="AW354" s="13" t="s">
        <v>36</v>
      </c>
      <c r="AX354" s="13" t="s">
        <v>80</v>
      </c>
      <c r="AY354" s="157" t="s">
        <v>128</v>
      </c>
    </row>
    <row r="355" spans="2:65" s="14" customFormat="1" ht="11.25">
      <c r="B355" s="163"/>
      <c r="D355" s="144" t="s">
        <v>141</v>
      </c>
      <c r="E355" s="164" t="s">
        <v>1</v>
      </c>
      <c r="F355" s="165" t="s">
        <v>149</v>
      </c>
      <c r="H355" s="166">
        <v>295.79200000000003</v>
      </c>
      <c r="I355" s="167"/>
      <c r="L355" s="163"/>
      <c r="M355" s="168"/>
      <c r="T355" s="169"/>
      <c r="AT355" s="164" t="s">
        <v>141</v>
      </c>
      <c r="AU355" s="164" t="s">
        <v>90</v>
      </c>
      <c r="AV355" s="14" t="s">
        <v>135</v>
      </c>
      <c r="AW355" s="14" t="s">
        <v>36</v>
      </c>
      <c r="AX355" s="14" t="s">
        <v>88</v>
      </c>
      <c r="AY355" s="164" t="s">
        <v>128</v>
      </c>
    </row>
    <row r="356" spans="2:65" s="1" customFormat="1" ht="16.5" customHeight="1">
      <c r="B356" s="31"/>
      <c r="C356" s="170" t="s">
        <v>353</v>
      </c>
      <c r="D356" s="170" t="s">
        <v>340</v>
      </c>
      <c r="E356" s="171" t="s">
        <v>354</v>
      </c>
      <c r="F356" s="172" t="s">
        <v>355</v>
      </c>
      <c r="G356" s="173" t="s">
        <v>317</v>
      </c>
      <c r="H356" s="174">
        <v>591.58399999999995</v>
      </c>
      <c r="I356" s="175"/>
      <c r="J356" s="176">
        <f>ROUND(I356*H356,2)</f>
        <v>0</v>
      </c>
      <c r="K356" s="172" t="s">
        <v>134</v>
      </c>
      <c r="L356" s="177"/>
      <c r="M356" s="178" t="s">
        <v>1</v>
      </c>
      <c r="N356" s="179" t="s">
        <v>45</v>
      </c>
      <c r="P356" s="140">
        <f>O356*H356</f>
        <v>0</v>
      </c>
      <c r="Q356" s="140">
        <v>1</v>
      </c>
      <c r="R356" s="140">
        <f>Q356*H356</f>
        <v>591.58399999999995</v>
      </c>
      <c r="S356" s="140">
        <v>0</v>
      </c>
      <c r="T356" s="141">
        <f>S356*H356</f>
        <v>0</v>
      </c>
      <c r="AR356" s="142" t="s">
        <v>196</v>
      </c>
      <c r="AT356" s="142" t="s">
        <v>340</v>
      </c>
      <c r="AU356" s="142" t="s">
        <v>90</v>
      </c>
      <c r="AY356" s="16" t="s">
        <v>128</v>
      </c>
      <c r="BE356" s="143">
        <f>IF(N356="základní",J356,0)</f>
        <v>0</v>
      </c>
      <c r="BF356" s="143">
        <f>IF(N356="snížená",J356,0)</f>
        <v>0</v>
      </c>
      <c r="BG356" s="143">
        <f>IF(N356="zákl. přenesená",J356,0)</f>
        <v>0</v>
      </c>
      <c r="BH356" s="143">
        <f>IF(N356="sníž. přenesená",J356,0)</f>
        <v>0</v>
      </c>
      <c r="BI356" s="143">
        <f>IF(N356="nulová",J356,0)</f>
        <v>0</v>
      </c>
      <c r="BJ356" s="16" t="s">
        <v>88</v>
      </c>
      <c r="BK356" s="143">
        <f>ROUND(I356*H356,2)</f>
        <v>0</v>
      </c>
      <c r="BL356" s="16" t="s">
        <v>135</v>
      </c>
      <c r="BM356" s="142" t="s">
        <v>356</v>
      </c>
    </row>
    <row r="357" spans="2:65" s="1" customFormat="1" ht="11.25">
      <c r="B357" s="31"/>
      <c r="D357" s="144" t="s">
        <v>137</v>
      </c>
      <c r="F357" s="145" t="s">
        <v>355</v>
      </c>
      <c r="I357" s="146"/>
      <c r="L357" s="31"/>
      <c r="M357" s="147"/>
      <c r="T357" s="55"/>
      <c r="AT357" s="16" t="s">
        <v>137</v>
      </c>
      <c r="AU357" s="16" t="s">
        <v>90</v>
      </c>
    </row>
    <row r="358" spans="2:65" s="13" customFormat="1" ht="11.25">
      <c r="B358" s="156"/>
      <c r="D358" s="144" t="s">
        <v>141</v>
      </c>
      <c r="F358" s="158" t="s">
        <v>357</v>
      </c>
      <c r="H358" s="159">
        <v>591.58399999999995</v>
      </c>
      <c r="I358" s="160"/>
      <c r="L358" s="156"/>
      <c r="M358" s="161"/>
      <c r="T358" s="162"/>
      <c r="AT358" s="157" t="s">
        <v>141</v>
      </c>
      <c r="AU358" s="157" t="s">
        <v>90</v>
      </c>
      <c r="AV358" s="13" t="s">
        <v>90</v>
      </c>
      <c r="AW358" s="13" t="s">
        <v>4</v>
      </c>
      <c r="AX358" s="13" t="s">
        <v>88</v>
      </c>
      <c r="AY358" s="157" t="s">
        <v>128</v>
      </c>
    </row>
    <row r="359" spans="2:65" s="1" customFormat="1" ht="24.2" customHeight="1">
      <c r="B359" s="31"/>
      <c r="C359" s="131" t="s">
        <v>358</v>
      </c>
      <c r="D359" s="131" t="s">
        <v>130</v>
      </c>
      <c r="E359" s="132" t="s">
        <v>359</v>
      </c>
      <c r="F359" s="133" t="s">
        <v>360</v>
      </c>
      <c r="G359" s="134" t="s">
        <v>213</v>
      </c>
      <c r="H359" s="135">
        <v>5</v>
      </c>
      <c r="I359" s="136"/>
      <c r="J359" s="137">
        <f>ROUND(I359*H359,2)</f>
        <v>0</v>
      </c>
      <c r="K359" s="133" t="s">
        <v>134</v>
      </c>
      <c r="L359" s="31"/>
      <c r="M359" s="138" t="s">
        <v>1</v>
      </c>
      <c r="N359" s="139" t="s">
        <v>45</v>
      </c>
      <c r="P359" s="140">
        <f>O359*H359</f>
        <v>0</v>
      </c>
      <c r="Q359" s="140">
        <v>4.4839999999999998E-2</v>
      </c>
      <c r="R359" s="140">
        <f>Q359*H359</f>
        <v>0.22419999999999998</v>
      </c>
      <c r="S359" s="140">
        <v>0</v>
      </c>
      <c r="T359" s="141">
        <f>S359*H359</f>
        <v>0</v>
      </c>
      <c r="AR359" s="142" t="s">
        <v>135</v>
      </c>
      <c r="AT359" s="142" t="s">
        <v>130</v>
      </c>
      <c r="AU359" s="142" t="s">
        <v>90</v>
      </c>
      <c r="AY359" s="16" t="s">
        <v>128</v>
      </c>
      <c r="BE359" s="143">
        <f>IF(N359="základní",J359,0)</f>
        <v>0</v>
      </c>
      <c r="BF359" s="143">
        <f>IF(N359="snížená",J359,0)</f>
        <v>0</v>
      </c>
      <c r="BG359" s="143">
        <f>IF(N359="zákl. přenesená",J359,0)</f>
        <v>0</v>
      </c>
      <c r="BH359" s="143">
        <f>IF(N359="sníž. přenesená",J359,0)</f>
        <v>0</v>
      </c>
      <c r="BI359" s="143">
        <f>IF(N359="nulová",J359,0)</f>
        <v>0</v>
      </c>
      <c r="BJ359" s="16" t="s">
        <v>88</v>
      </c>
      <c r="BK359" s="143">
        <f>ROUND(I359*H359,2)</f>
        <v>0</v>
      </c>
      <c r="BL359" s="16" t="s">
        <v>135</v>
      </c>
      <c r="BM359" s="142" t="s">
        <v>361</v>
      </c>
    </row>
    <row r="360" spans="2:65" s="1" customFormat="1" ht="29.25">
      <c r="B360" s="31"/>
      <c r="D360" s="144" t="s">
        <v>137</v>
      </c>
      <c r="F360" s="145" t="s">
        <v>362</v>
      </c>
      <c r="I360" s="146"/>
      <c r="L360" s="31"/>
      <c r="M360" s="147"/>
      <c r="T360" s="55"/>
      <c r="AT360" s="16" t="s">
        <v>137</v>
      </c>
      <c r="AU360" s="16" t="s">
        <v>90</v>
      </c>
    </row>
    <row r="361" spans="2:65" s="1" customFormat="1" ht="11.25">
      <c r="B361" s="31"/>
      <c r="D361" s="148" t="s">
        <v>139</v>
      </c>
      <c r="F361" s="149" t="s">
        <v>363</v>
      </c>
      <c r="I361" s="146"/>
      <c r="L361" s="31"/>
      <c r="M361" s="147"/>
      <c r="T361" s="55"/>
      <c r="AT361" s="16" t="s">
        <v>139</v>
      </c>
      <c r="AU361" s="16" t="s">
        <v>90</v>
      </c>
    </row>
    <row r="362" spans="2:65" s="12" customFormat="1" ht="11.25">
      <c r="B362" s="150"/>
      <c r="D362" s="144" t="s">
        <v>141</v>
      </c>
      <c r="E362" s="151" t="s">
        <v>1</v>
      </c>
      <c r="F362" s="152" t="s">
        <v>364</v>
      </c>
      <c r="H362" s="151" t="s">
        <v>1</v>
      </c>
      <c r="I362" s="153"/>
      <c r="L362" s="150"/>
      <c r="M362" s="154"/>
      <c r="T362" s="155"/>
      <c r="AT362" s="151" t="s">
        <v>141</v>
      </c>
      <c r="AU362" s="151" t="s">
        <v>90</v>
      </c>
      <c r="AV362" s="12" t="s">
        <v>88</v>
      </c>
      <c r="AW362" s="12" t="s">
        <v>36</v>
      </c>
      <c r="AX362" s="12" t="s">
        <v>80</v>
      </c>
      <c r="AY362" s="151" t="s">
        <v>128</v>
      </c>
    </row>
    <row r="363" spans="2:65" s="12" customFormat="1" ht="11.25">
      <c r="B363" s="150"/>
      <c r="D363" s="144" t="s">
        <v>141</v>
      </c>
      <c r="E363" s="151" t="s">
        <v>1</v>
      </c>
      <c r="F363" s="152" t="s">
        <v>365</v>
      </c>
      <c r="H363" s="151" t="s">
        <v>1</v>
      </c>
      <c r="I363" s="153"/>
      <c r="L363" s="150"/>
      <c r="M363" s="154"/>
      <c r="T363" s="155"/>
      <c r="AT363" s="151" t="s">
        <v>141</v>
      </c>
      <c r="AU363" s="151" t="s">
        <v>90</v>
      </c>
      <c r="AV363" s="12" t="s">
        <v>88</v>
      </c>
      <c r="AW363" s="12" t="s">
        <v>36</v>
      </c>
      <c r="AX363" s="12" t="s">
        <v>80</v>
      </c>
      <c r="AY363" s="151" t="s">
        <v>128</v>
      </c>
    </row>
    <row r="364" spans="2:65" s="13" customFormat="1" ht="11.25">
      <c r="B364" s="156"/>
      <c r="D364" s="144" t="s">
        <v>141</v>
      </c>
      <c r="E364" s="157" t="s">
        <v>1</v>
      </c>
      <c r="F364" s="158" t="s">
        <v>171</v>
      </c>
      <c r="H364" s="159">
        <v>5</v>
      </c>
      <c r="I364" s="160"/>
      <c r="L364" s="156"/>
      <c r="M364" s="161"/>
      <c r="T364" s="162"/>
      <c r="AT364" s="157" t="s">
        <v>141</v>
      </c>
      <c r="AU364" s="157" t="s">
        <v>90</v>
      </c>
      <c r="AV364" s="13" t="s">
        <v>90</v>
      </c>
      <c r="AW364" s="13" t="s">
        <v>36</v>
      </c>
      <c r="AX364" s="13" t="s">
        <v>80</v>
      </c>
      <c r="AY364" s="157" t="s">
        <v>128</v>
      </c>
    </row>
    <row r="365" spans="2:65" s="14" customFormat="1" ht="11.25">
      <c r="B365" s="163"/>
      <c r="D365" s="144" t="s">
        <v>141</v>
      </c>
      <c r="E365" s="164" t="s">
        <v>1</v>
      </c>
      <c r="F365" s="165" t="s">
        <v>149</v>
      </c>
      <c r="H365" s="166">
        <v>5</v>
      </c>
      <c r="I365" s="167"/>
      <c r="L365" s="163"/>
      <c r="M365" s="168"/>
      <c r="T365" s="169"/>
      <c r="AT365" s="164" t="s">
        <v>141</v>
      </c>
      <c r="AU365" s="164" t="s">
        <v>90</v>
      </c>
      <c r="AV365" s="14" t="s">
        <v>135</v>
      </c>
      <c r="AW365" s="14" t="s">
        <v>36</v>
      </c>
      <c r="AX365" s="14" t="s">
        <v>88</v>
      </c>
      <c r="AY365" s="164" t="s">
        <v>128</v>
      </c>
    </row>
    <row r="366" spans="2:65" s="11" customFormat="1" ht="22.9" customHeight="1">
      <c r="B366" s="119"/>
      <c r="D366" s="120" t="s">
        <v>79</v>
      </c>
      <c r="E366" s="129" t="s">
        <v>90</v>
      </c>
      <c r="F366" s="129" t="s">
        <v>366</v>
      </c>
      <c r="I366" s="122"/>
      <c r="J366" s="130">
        <f>BK366</f>
        <v>0</v>
      </c>
      <c r="L366" s="119"/>
      <c r="M366" s="124"/>
      <c r="P366" s="125">
        <f>SUM(P367:P377)</f>
        <v>0</v>
      </c>
      <c r="R366" s="125">
        <f>SUM(R367:R377)</f>
        <v>44.169840000000001</v>
      </c>
      <c r="T366" s="126">
        <f>SUM(T367:T377)</f>
        <v>0</v>
      </c>
      <c r="AR366" s="120" t="s">
        <v>88</v>
      </c>
      <c r="AT366" s="127" t="s">
        <v>79</v>
      </c>
      <c r="AU366" s="127" t="s">
        <v>88</v>
      </c>
      <c r="AY366" s="120" t="s">
        <v>128</v>
      </c>
      <c r="BK366" s="128">
        <f>SUM(BK367:BK377)</f>
        <v>0</v>
      </c>
    </row>
    <row r="367" spans="2:65" s="1" customFormat="1" ht="37.9" customHeight="1">
      <c r="B367" s="31"/>
      <c r="C367" s="131" t="s">
        <v>367</v>
      </c>
      <c r="D367" s="131" t="s">
        <v>130</v>
      </c>
      <c r="E367" s="132" t="s">
        <v>368</v>
      </c>
      <c r="F367" s="133" t="s">
        <v>369</v>
      </c>
      <c r="G367" s="134" t="s">
        <v>174</v>
      </c>
      <c r="H367" s="135">
        <v>216</v>
      </c>
      <c r="I367" s="136"/>
      <c r="J367" s="137">
        <f>ROUND(I367*H367,2)</f>
        <v>0</v>
      </c>
      <c r="K367" s="133" t="s">
        <v>134</v>
      </c>
      <c r="L367" s="31"/>
      <c r="M367" s="138" t="s">
        <v>1</v>
      </c>
      <c r="N367" s="139" t="s">
        <v>45</v>
      </c>
      <c r="P367" s="140">
        <f>O367*H367</f>
        <v>0</v>
      </c>
      <c r="Q367" s="140">
        <v>0.20449000000000001</v>
      </c>
      <c r="R367" s="140">
        <f>Q367*H367</f>
        <v>44.169840000000001</v>
      </c>
      <c r="S367" s="140">
        <v>0</v>
      </c>
      <c r="T367" s="141">
        <f>S367*H367</f>
        <v>0</v>
      </c>
      <c r="AR367" s="142" t="s">
        <v>135</v>
      </c>
      <c r="AT367" s="142" t="s">
        <v>130</v>
      </c>
      <c r="AU367" s="142" t="s">
        <v>90</v>
      </c>
      <c r="AY367" s="16" t="s">
        <v>128</v>
      </c>
      <c r="BE367" s="143">
        <f>IF(N367="základní",J367,0)</f>
        <v>0</v>
      </c>
      <c r="BF367" s="143">
        <f>IF(N367="snížená",J367,0)</f>
        <v>0</v>
      </c>
      <c r="BG367" s="143">
        <f>IF(N367="zákl. přenesená",J367,0)</f>
        <v>0</v>
      </c>
      <c r="BH367" s="143">
        <f>IF(N367="sníž. přenesená",J367,0)</f>
        <v>0</v>
      </c>
      <c r="BI367" s="143">
        <f>IF(N367="nulová",J367,0)</f>
        <v>0</v>
      </c>
      <c r="BJ367" s="16" t="s">
        <v>88</v>
      </c>
      <c r="BK367" s="143">
        <f>ROUND(I367*H367,2)</f>
        <v>0</v>
      </c>
      <c r="BL367" s="16" t="s">
        <v>135</v>
      </c>
      <c r="BM367" s="142" t="s">
        <v>370</v>
      </c>
    </row>
    <row r="368" spans="2:65" s="1" customFormat="1" ht="19.5">
      <c r="B368" s="31"/>
      <c r="D368" s="144" t="s">
        <v>137</v>
      </c>
      <c r="F368" s="145" t="s">
        <v>369</v>
      </c>
      <c r="I368" s="146"/>
      <c r="L368" s="31"/>
      <c r="M368" s="147"/>
      <c r="T368" s="55"/>
      <c r="AT368" s="16" t="s">
        <v>137</v>
      </c>
      <c r="AU368" s="16" t="s">
        <v>90</v>
      </c>
    </row>
    <row r="369" spans="2:65" s="1" customFormat="1" ht="11.25">
      <c r="B369" s="31"/>
      <c r="D369" s="148" t="s">
        <v>139</v>
      </c>
      <c r="F369" s="149" t="s">
        <v>371</v>
      </c>
      <c r="I369" s="146"/>
      <c r="L369" s="31"/>
      <c r="M369" s="147"/>
      <c r="T369" s="55"/>
      <c r="AT369" s="16" t="s">
        <v>139</v>
      </c>
      <c r="AU369" s="16" t="s">
        <v>90</v>
      </c>
    </row>
    <row r="370" spans="2:65" s="12" customFormat="1" ht="11.25">
      <c r="B370" s="150"/>
      <c r="D370" s="144" t="s">
        <v>141</v>
      </c>
      <c r="E370" s="151" t="s">
        <v>1</v>
      </c>
      <c r="F370" s="152" t="s">
        <v>142</v>
      </c>
      <c r="H370" s="151" t="s">
        <v>1</v>
      </c>
      <c r="I370" s="153"/>
      <c r="L370" s="150"/>
      <c r="M370" s="154"/>
      <c r="T370" s="155"/>
      <c r="AT370" s="151" t="s">
        <v>141</v>
      </c>
      <c r="AU370" s="151" t="s">
        <v>90</v>
      </c>
      <c r="AV370" s="12" t="s">
        <v>88</v>
      </c>
      <c r="AW370" s="12" t="s">
        <v>36</v>
      </c>
      <c r="AX370" s="12" t="s">
        <v>80</v>
      </c>
      <c r="AY370" s="151" t="s">
        <v>128</v>
      </c>
    </row>
    <row r="371" spans="2:65" s="12" customFormat="1" ht="11.25">
      <c r="B371" s="150"/>
      <c r="D371" s="144" t="s">
        <v>141</v>
      </c>
      <c r="E371" s="151" t="s">
        <v>1</v>
      </c>
      <c r="F371" s="152" t="s">
        <v>143</v>
      </c>
      <c r="H371" s="151" t="s">
        <v>1</v>
      </c>
      <c r="I371" s="153"/>
      <c r="L371" s="150"/>
      <c r="M371" s="154"/>
      <c r="T371" s="155"/>
      <c r="AT371" s="151" t="s">
        <v>141</v>
      </c>
      <c r="AU371" s="151" t="s">
        <v>90</v>
      </c>
      <c r="AV371" s="12" t="s">
        <v>88</v>
      </c>
      <c r="AW371" s="12" t="s">
        <v>36</v>
      </c>
      <c r="AX371" s="12" t="s">
        <v>80</v>
      </c>
      <c r="AY371" s="151" t="s">
        <v>128</v>
      </c>
    </row>
    <row r="372" spans="2:65" s="13" customFormat="1" ht="11.25">
      <c r="B372" s="156"/>
      <c r="D372" s="144" t="s">
        <v>141</v>
      </c>
      <c r="E372" s="157" t="s">
        <v>1</v>
      </c>
      <c r="F372" s="158" t="s">
        <v>178</v>
      </c>
      <c r="H372" s="159">
        <v>180</v>
      </c>
      <c r="I372" s="160"/>
      <c r="L372" s="156"/>
      <c r="M372" s="161"/>
      <c r="T372" s="162"/>
      <c r="AT372" s="157" t="s">
        <v>141</v>
      </c>
      <c r="AU372" s="157" t="s">
        <v>90</v>
      </c>
      <c r="AV372" s="13" t="s">
        <v>90</v>
      </c>
      <c r="AW372" s="13" t="s">
        <v>36</v>
      </c>
      <c r="AX372" s="13" t="s">
        <v>80</v>
      </c>
      <c r="AY372" s="157" t="s">
        <v>128</v>
      </c>
    </row>
    <row r="373" spans="2:65" s="12" customFormat="1" ht="11.25">
      <c r="B373" s="150"/>
      <c r="D373" s="144" t="s">
        <v>141</v>
      </c>
      <c r="E373" s="151" t="s">
        <v>1</v>
      </c>
      <c r="F373" s="152" t="s">
        <v>145</v>
      </c>
      <c r="H373" s="151" t="s">
        <v>1</v>
      </c>
      <c r="I373" s="153"/>
      <c r="L373" s="150"/>
      <c r="M373" s="154"/>
      <c r="T373" s="155"/>
      <c r="AT373" s="151" t="s">
        <v>141</v>
      </c>
      <c r="AU373" s="151" t="s">
        <v>90</v>
      </c>
      <c r="AV373" s="12" t="s">
        <v>88</v>
      </c>
      <c r="AW373" s="12" t="s">
        <v>36</v>
      </c>
      <c r="AX373" s="12" t="s">
        <v>80</v>
      </c>
      <c r="AY373" s="151" t="s">
        <v>128</v>
      </c>
    </row>
    <row r="374" spans="2:65" s="13" customFormat="1" ht="11.25">
      <c r="B374" s="156"/>
      <c r="D374" s="144" t="s">
        <v>141</v>
      </c>
      <c r="E374" s="157" t="s">
        <v>1</v>
      </c>
      <c r="F374" s="158" t="s">
        <v>372</v>
      </c>
      <c r="H374" s="159">
        <v>32</v>
      </c>
      <c r="I374" s="160"/>
      <c r="L374" s="156"/>
      <c r="M374" s="161"/>
      <c r="T374" s="162"/>
      <c r="AT374" s="157" t="s">
        <v>141</v>
      </c>
      <c r="AU374" s="157" t="s">
        <v>90</v>
      </c>
      <c r="AV374" s="13" t="s">
        <v>90</v>
      </c>
      <c r="AW374" s="13" t="s">
        <v>36</v>
      </c>
      <c r="AX374" s="13" t="s">
        <v>80</v>
      </c>
      <c r="AY374" s="157" t="s">
        <v>128</v>
      </c>
    </row>
    <row r="375" spans="2:65" s="12" customFormat="1" ht="11.25">
      <c r="B375" s="150"/>
      <c r="D375" s="144" t="s">
        <v>141</v>
      </c>
      <c r="E375" s="151" t="s">
        <v>1</v>
      </c>
      <c r="F375" s="152" t="s">
        <v>147</v>
      </c>
      <c r="H375" s="151" t="s">
        <v>1</v>
      </c>
      <c r="I375" s="153"/>
      <c r="L375" s="150"/>
      <c r="M375" s="154"/>
      <c r="T375" s="155"/>
      <c r="AT375" s="151" t="s">
        <v>141</v>
      </c>
      <c r="AU375" s="151" t="s">
        <v>90</v>
      </c>
      <c r="AV375" s="12" t="s">
        <v>88</v>
      </c>
      <c r="AW375" s="12" t="s">
        <v>36</v>
      </c>
      <c r="AX375" s="12" t="s">
        <v>80</v>
      </c>
      <c r="AY375" s="151" t="s">
        <v>128</v>
      </c>
    </row>
    <row r="376" spans="2:65" s="13" customFormat="1" ht="11.25">
      <c r="B376" s="156"/>
      <c r="D376" s="144" t="s">
        <v>141</v>
      </c>
      <c r="E376" s="157" t="s">
        <v>1</v>
      </c>
      <c r="F376" s="158" t="s">
        <v>135</v>
      </c>
      <c r="H376" s="159">
        <v>4</v>
      </c>
      <c r="I376" s="160"/>
      <c r="L376" s="156"/>
      <c r="M376" s="161"/>
      <c r="T376" s="162"/>
      <c r="AT376" s="157" t="s">
        <v>141</v>
      </c>
      <c r="AU376" s="157" t="s">
        <v>90</v>
      </c>
      <c r="AV376" s="13" t="s">
        <v>90</v>
      </c>
      <c r="AW376" s="13" t="s">
        <v>36</v>
      </c>
      <c r="AX376" s="13" t="s">
        <v>80</v>
      </c>
      <c r="AY376" s="157" t="s">
        <v>128</v>
      </c>
    </row>
    <row r="377" spans="2:65" s="14" customFormat="1" ht="11.25">
      <c r="B377" s="163"/>
      <c r="D377" s="144" t="s">
        <v>141</v>
      </c>
      <c r="E377" s="164" t="s">
        <v>1</v>
      </c>
      <c r="F377" s="165" t="s">
        <v>149</v>
      </c>
      <c r="H377" s="166">
        <v>216</v>
      </c>
      <c r="I377" s="167"/>
      <c r="L377" s="163"/>
      <c r="M377" s="168"/>
      <c r="T377" s="169"/>
      <c r="AT377" s="164" t="s">
        <v>141</v>
      </c>
      <c r="AU377" s="164" t="s">
        <v>90</v>
      </c>
      <c r="AV377" s="14" t="s">
        <v>135</v>
      </c>
      <c r="AW377" s="14" t="s">
        <v>36</v>
      </c>
      <c r="AX377" s="14" t="s">
        <v>88</v>
      </c>
      <c r="AY377" s="164" t="s">
        <v>128</v>
      </c>
    </row>
    <row r="378" spans="2:65" s="11" customFormat="1" ht="22.9" customHeight="1">
      <c r="B378" s="119"/>
      <c r="D378" s="120" t="s">
        <v>79</v>
      </c>
      <c r="E378" s="129" t="s">
        <v>157</v>
      </c>
      <c r="F378" s="129" t="s">
        <v>373</v>
      </c>
      <c r="I378" s="122"/>
      <c r="J378" s="130">
        <f>BK378</f>
        <v>0</v>
      </c>
      <c r="L378" s="119"/>
      <c r="M378" s="124"/>
      <c r="P378" s="125">
        <f>SUM(P379:P387)</f>
        <v>0</v>
      </c>
      <c r="R378" s="125">
        <f>SUM(R379:R387)</f>
        <v>0</v>
      </c>
      <c r="T378" s="126">
        <f>SUM(T379:T387)</f>
        <v>0</v>
      </c>
      <c r="AR378" s="120" t="s">
        <v>88</v>
      </c>
      <c r="AT378" s="127" t="s">
        <v>79</v>
      </c>
      <c r="AU378" s="127" t="s">
        <v>88</v>
      </c>
      <c r="AY378" s="120" t="s">
        <v>128</v>
      </c>
      <c r="BK378" s="128">
        <f>SUM(BK379:BK387)</f>
        <v>0</v>
      </c>
    </row>
    <row r="379" spans="2:65" s="1" customFormat="1" ht="21.75" customHeight="1">
      <c r="B379" s="31"/>
      <c r="C379" s="131" t="s">
        <v>372</v>
      </c>
      <c r="D379" s="131" t="s">
        <v>130</v>
      </c>
      <c r="E379" s="132" t="s">
        <v>374</v>
      </c>
      <c r="F379" s="133" t="s">
        <v>375</v>
      </c>
      <c r="G379" s="134" t="s">
        <v>174</v>
      </c>
      <c r="H379" s="135">
        <v>212</v>
      </c>
      <c r="I379" s="136"/>
      <c r="J379" s="137">
        <f>ROUND(I379*H379,2)</f>
        <v>0</v>
      </c>
      <c r="K379" s="133" t="s">
        <v>134</v>
      </c>
      <c r="L379" s="31"/>
      <c r="M379" s="138" t="s">
        <v>1</v>
      </c>
      <c r="N379" s="139" t="s">
        <v>45</v>
      </c>
      <c r="P379" s="140">
        <f>O379*H379</f>
        <v>0</v>
      </c>
      <c r="Q379" s="140">
        <v>0</v>
      </c>
      <c r="R379" s="140">
        <f>Q379*H379</f>
        <v>0</v>
      </c>
      <c r="S379" s="140">
        <v>0</v>
      </c>
      <c r="T379" s="141">
        <f>S379*H379</f>
        <v>0</v>
      </c>
      <c r="AR379" s="142" t="s">
        <v>135</v>
      </c>
      <c r="AT379" s="142" t="s">
        <v>130</v>
      </c>
      <c r="AU379" s="142" t="s">
        <v>90</v>
      </c>
      <c r="AY379" s="16" t="s">
        <v>128</v>
      </c>
      <c r="BE379" s="143">
        <f>IF(N379="základní",J379,0)</f>
        <v>0</v>
      </c>
      <c r="BF379" s="143">
        <f>IF(N379="snížená",J379,0)</f>
        <v>0</v>
      </c>
      <c r="BG379" s="143">
        <f>IF(N379="zákl. přenesená",J379,0)</f>
        <v>0</v>
      </c>
      <c r="BH379" s="143">
        <f>IF(N379="sníž. přenesená",J379,0)</f>
        <v>0</v>
      </c>
      <c r="BI379" s="143">
        <f>IF(N379="nulová",J379,0)</f>
        <v>0</v>
      </c>
      <c r="BJ379" s="16" t="s">
        <v>88</v>
      </c>
      <c r="BK379" s="143">
        <f>ROUND(I379*H379,2)</f>
        <v>0</v>
      </c>
      <c r="BL379" s="16" t="s">
        <v>135</v>
      </c>
      <c r="BM379" s="142" t="s">
        <v>376</v>
      </c>
    </row>
    <row r="380" spans="2:65" s="1" customFormat="1" ht="11.25">
      <c r="B380" s="31"/>
      <c r="D380" s="144" t="s">
        <v>137</v>
      </c>
      <c r="F380" s="145" t="s">
        <v>375</v>
      </c>
      <c r="I380" s="146"/>
      <c r="L380" s="31"/>
      <c r="M380" s="147"/>
      <c r="T380" s="55"/>
      <c r="AT380" s="16" t="s">
        <v>137</v>
      </c>
      <c r="AU380" s="16" t="s">
        <v>90</v>
      </c>
    </row>
    <row r="381" spans="2:65" s="1" customFormat="1" ht="11.25">
      <c r="B381" s="31"/>
      <c r="D381" s="148" t="s">
        <v>139</v>
      </c>
      <c r="F381" s="149" t="s">
        <v>377</v>
      </c>
      <c r="I381" s="146"/>
      <c r="L381" s="31"/>
      <c r="M381" s="147"/>
      <c r="T381" s="55"/>
      <c r="AT381" s="16" t="s">
        <v>139</v>
      </c>
      <c r="AU381" s="16" t="s">
        <v>90</v>
      </c>
    </row>
    <row r="382" spans="2:65" s="12" customFormat="1" ht="11.25">
      <c r="B382" s="150"/>
      <c r="D382" s="144" t="s">
        <v>141</v>
      </c>
      <c r="E382" s="151" t="s">
        <v>1</v>
      </c>
      <c r="F382" s="152" t="s">
        <v>378</v>
      </c>
      <c r="H382" s="151" t="s">
        <v>1</v>
      </c>
      <c r="I382" s="153"/>
      <c r="L382" s="150"/>
      <c r="M382" s="154"/>
      <c r="T382" s="155"/>
      <c r="AT382" s="151" t="s">
        <v>141</v>
      </c>
      <c r="AU382" s="151" t="s">
        <v>90</v>
      </c>
      <c r="AV382" s="12" t="s">
        <v>88</v>
      </c>
      <c r="AW382" s="12" t="s">
        <v>36</v>
      </c>
      <c r="AX382" s="12" t="s">
        <v>80</v>
      </c>
      <c r="AY382" s="151" t="s">
        <v>128</v>
      </c>
    </row>
    <row r="383" spans="2:65" s="12" customFormat="1" ht="11.25">
      <c r="B383" s="150"/>
      <c r="D383" s="144" t="s">
        <v>141</v>
      </c>
      <c r="E383" s="151" t="s">
        <v>1</v>
      </c>
      <c r="F383" s="152" t="s">
        <v>143</v>
      </c>
      <c r="H383" s="151" t="s">
        <v>1</v>
      </c>
      <c r="I383" s="153"/>
      <c r="L383" s="150"/>
      <c r="M383" s="154"/>
      <c r="T383" s="155"/>
      <c r="AT383" s="151" t="s">
        <v>141</v>
      </c>
      <c r="AU383" s="151" t="s">
        <v>90</v>
      </c>
      <c r="AV383" s="12" t="s">
        <v>88</v>
      </c>
      <c r="AW383" s="12" t="s">
        <v>36</v>
      </c>
      <c r="AX383" s="12" t="s">
        <v>80</v>
      </c>
      <c r="AY383" s="151" t="s">
        <v>128</v>
      </c>
    </row>
    <row r="384" spans="2:65" s="13" customFormat="1" ht="11.25">
      <c r="B384" s="156"/>
      <c r="D384" s="144" t="s">
        <v>141</v>
      </c>
      <c r="E384" s="157" t="s">
        <v>1</v>
      </c>
      <c r="F384" s="158" t="s">
        <v>178</v>
      </c>
      <c r="H384" s="159">
        <v>180</v>
      </c>
      <c r="I384" s="160"/>
      <c r="L384" s="156"/>
      <c r="M384" s="161"/>
      <c r="T384" s="162"/>
      <c r="AT384" s="157" t="s">
        <v>141</v>
      </c>
      <c r="AU384" s="157" t="s">
        <v>90</v>
      </c>
      <c r="AV384" s="13" t="s">
        <v>90</v>
      </c>
      <c r="AW384" s="13" t="s">
        <v>36</v>
      </c>
      <c r="AX384" s="13" t="s">
        <v>80</v>
      </c>
      <c r="AY384" s="157" t="s">
        <v>128</v>
      </c>
    </row>
    <row r="385" spans="2:65" s="12" customFormat="1" ht="11.25">
      <c r="B385" s="150"/>
      <c r="D385" s="144" t="s">
        <v>141</v>
      </c>
      <c r="E385" s="151" t="s">
        <v>1</v>
      </c>
      <c r="F385" s="152" t="s">
        <v>280</v>
      </c>
      <c r="H385" s="151" t="s">
        <v>1</v>
      </c>
      <c r="I385" s="153"/>
      <c r="L385" s="150"/>
      <c r="M385" s="154"/>
      <c r="T385" s="155"/>
      <c r="AT385" s="151" t="s">
        <v>141</v>
      </c>
      <c r="AU385" s="151" t="s">
        <v>90</v>
      </c>
      <c r="AV385" s="12" t="s">
        <v>88</v>
      </c>
      <c r="AW385" s="12" t="s">
        <v>36</v>
      </c>
      <c r="AX385" s="12" t="s">
        <v>80</v>
      </c>
      <c r="AY385" s="151" t="s">
        <v>128</v>
      </c>
    </row>
    <row r="386" spans="2:65" s="13" customFormat="1" ht="11.25">
      <c r="B386" s="156"/>
      <c r="D386" s="144" t="s">
        <v>141</v>
      </c>
      <c r="E386" s="157" t="s">
        <v>1</v>
      </c>
      <c r="F386" s="158" t="s">
        <v>372</v>
      </c>
      <c r="H386" s="159">
        <v>32</v>
      </c>
      <c r="I386" s="160"/>
      <c r="L386" s="156"/>
      <c r="M386" s="161"/>
      <c r="T386" s="162"/>
      <c r="AT386" s="157" t="s">
        <v>141</v>
      </c>
      <c r="AU386" s="157" t="s">
        <v>90</v>
      </c>
      <c r="AV386" s="13" t="s">
        <v>90</v>
      </c>
      <c r="AW386" s="13" t="s">
        <v>36</v>
      </c>
      <c r="AX386" s="13" t="s">
        <v>80</v>
      </c>
      <c r="AY386" s="157" t="s">
        <v>128</v>
      </c>
    </row>
    <row r="387" spans="2:65" s="14" customFormat="1" ht="11.25">
      <c r="B387" s="163"/>
      <c r="D387" s="144" t="s">
        <v>141</v>
      </c>
      <c r="E387" s="164" t="s">
        <v>1</v>
      </c>
      <c r="F387" s="165" t="s">
        <v>149</v>
      </c>
      <c r="H387" s="166">
        <v>212</v>
      </c>
      <c r="I387" s="167"/>
      <c r="L387" s="163"/>
      <c r="M387" s="168"/>
      <c r="T387" s="169"/>
      <c r="AT387" s="164" t="s">
        <v>141</v>
      </c>
      <c r="AU387" s="164" t="s">
        <v>90</v>
      </c>
      <c r="AV387" s="14" t="s">
        <v>135</v>
      </c>
      <c r="AW387" s="14" t="s">
        <v>36</v>
      </c>
      <c r="AX387" s="14" t="s">
        <v>88</v>
      </c>
      <c r="AY387" s="164" t="s">
        <v>128</v>
      </c>
    </row>
    <row r="388" spans="2:65" s="11" customFormat="1" ht="22.9" customHeight="1">
      <c r="B388" s="119"/>
      <c r="D388" s="120" t="s">
        <v>79</v>
      </c>
      <c r="E388" s="129" t="s">
        <v>135</v>
      </c>
      <c r="F388" s="129" t="s">
        <v>379</v>
      </c>
      <c r="I388" s="122"/>
      <c r="J388" s="130">
        <f>BK388</f>
        <v>0</v>
      </c>
      <c r="L388" s="119"/>
      <c r="M388" s="124"/>
      <c r="P388" s="125">
        <f>SUM(P389:P488)</f>
        <v>0</v>
      </c>
      <c r="R388" s="125">
        <f>SUM(R389:R488)</f>
        <v>8.1998399999999982</v>
      </c>
      <c r="T388" s="126">
        <f>SUM(T389:T488)</f>
        <v>0</v>
      </c>
      <c r="AR388" s="120" t="s">
        <v>88</v>
      </c>
      <c r="AT388" s="127" t="s">
        <v>79</v>
      </c>
      <c r="AU388" s="127" t="s">
        <v>88</v>
      </c>
      <c r="AY388" s="120" t="s">
        <v>128</v>
      </c>
      <c r="BK388" s="128">
        <f>SUM(BK389:BK488)</f>
        <v>0</v>
      </c>
    </row>
    <row r="389" spans="2:65" s="1" customFormat="1" ht="16.5" customHeight="1">
      <c r="B389" s="31"/>
      <c r="C389" s="131" t="s">
        <v>380</v>
      </c>
      <c r="D389" s="131" t="s">
        <v>130</v>
      </c>
      <c r="E389" s="132" t="s">
        <v>381</v>
      </c>
      <c r="F389" s="133" t="s">
        <v>382</v>
      </c>
      <c r="G389" s="134" t="s">
        <v>241</v>
      </c>
      <c r="H389" s="135">
        <v>52.88</v>
      </c>
      <c r="I389" s="136"/>
      <c r="J389" s="137">
        <f>ROUND(I389*H389,2)</f>
        <v>0</v>
      </c>
      <c r="K389" s="133" t="s">
        <v>134</v>
      </c>
      <c r="L389" s="31"/>
      <c r="M389" s="138" t="s">
        <v>1</v>
      </c>
      <c r="N389" s="139" t="s">
        <v>45</v>
      </c>
      <c r="P389" s="140">
        <f>O389*H389</f>
        <v>0</v>
      </c>
      <c r="Q389" s="140">
        <v>0</v>
      </c>
      <c r="R389" s="140">
        <f>Q389*H389</f>
        <v>0</v>
      </c>
      <c r="S389" s="140">
        <v>0</v>
      </c>
      <c r="T389" s="141">
        <f>S389*H389</f>
        <v>0</v>
      </c>
      <c r="AR389" s="142" t="s">
        <v>135</v>
      </c>
      <c r="AT389" s="142" t="s">
        <v>130</v>
      </c>
      <c r="AU389" s="142" t="s">
        <v>90</v>
      </c>
      <c r="AY389" s="16" t="s">
        <v>128</v>
      </c>
      <c r="BE389" s="143">
        <f>IF(N389="základní",J389,0)</f>
        <v>0</v>
      </c>
      <c r="BF389" s="143">
        <f>IF(N389="snížená",J389,0)</f>
        <v>0</v>
      </c>
      <c r="BG389" s="143">
        <f>IF(N389="zákl. přenesená",J389,0)</f>
        <v>0</v>
      </c>
      <c r="BH389" s="143">
        <f>IF(N389="sníž. přenesená",J389,0)</f>
        <v>0</v>
      </c>
      <c r="BI389" s="143">
        <f>IF(N389="nulová",J389,0)</f>
        <v>0</v>
      </c>
      <c r="BJ389" s="16" t="s">
        <v>88</v>
      </c>
      <c r="BK389" s="143">
        <f>ROUND(I389*H389,2)</f>
        <v>0</v>
      </c>
      <c r="BL389" s="16" t="s">
        <v>135</v>
      </c>
      <c r="BM389" s="142" t="s">
        <v>383</v>
      </c>
    </row>
    <row r="390" spans="2:65" s="1" customFormat="1" ht="19.5">
      <c r="B390" s="31"/>
      <c r="D390" s="144" t="s">
        <v>137</v>
      </c>
      <c r="F390" s="145" t="s">
        <v>384</v>
      </c>
      <c r="I390" s="146"/>
      <c r="L390" s="31"/>
      <c r="M390" s="147"/>
      <c r="T390" s="55"/>
      <c r="AT390" s="16" t="s">
        <v>137</v>
      </c>
      <c r="AU390" s="16" t="s">
        <v>90</v>
      </c>
    </row>
    <row r="391" spans="2:65" s="1" customFormat="1" ht="11.25">
      <c r="B391" s="31"/>
      <c r="D391" s="148" t="s">
        <v>139</v>
      </c>
      <c r="F391" s="149" t="s">
        <v>385</v>
      </c>
      <c r="I391" s="146"/>
      <c r="L391" s="31"/>
      <c r="M391" s="147"/>
      <c r="T391" s="55"/>
      <c r="AT391" s="16" t="s">
        <v>139</v>
      </c>
      <c r="AU391" s="16" t="s">
        <v>90</v>
      </c>
    </row>
    <row r="392" spans="2:65" s="12" customFormat="1" ht="11.25">
      <c r="B392" s="150"/>
      <c r="D392" s="144" t="s">
        <v>141</v>
      </c>
      <c r="E392" s="151" t="s">
        <v>1</v>
      </c>
      <c r="F392" s="152" t="s">
        <v>142</v>
      </c>
      <c r="H392" s="151" t="s">
        <v>1</v>
      </c>
      <c r="I392" s="153"/>
      <c r="L392" s="150"/>
      <c r="M392" s="154"/>
      <c r="T392" s="155"/>
      <c r="AT392" s="151" t="s">
        <v>141</v>
      </c>
      <c r="AU392" s="151" t="s">
        <v>90</v>
      </c>
      <c r="AV392" s="12" t="s">
        <v>88</v>
      </c>
      <c r="AW392" s="12" t="s">
        <v>36</v>
      </c>
      <c r="AX392" s="12" t="s">
        <v>80</v>
      </c>
      <c r="AY392" s="151" t="s">
        <v>128</v>
      </c>
    </row>
    <row r="393" spans="2:65" s="12" customFormat="1" ht="11.25">
      <c r="B393" s="150"/>
      <c r="D393" s="144" t="s">
        <v>141</v>
      </c>
      <c r="E393" s="151" t="s">
        <v>1</v>
      </c>
      <c r="F393" s="152" t="s">
        <v>143</v>
      </c>
      <c r="H393" s="151" t="s">
        <v>1</v>
      </c>
      <c r="I393" s="153"/>
      <c r="L393" s="150"/>
      <c r="M393" s="154"/>
      <c r="T393" s="155"/>
      <c r="AT393" s="151" t="s">
        <v>141</v>
      </c>
      <c r="AU393" s="151" t="s">
        <v>90</v>
      </c>
      <c r="AV393" s="12" t="s">
        <v>88</v>
      </c>
      <c r="AW393" s="12" t="s">
        <v>36</v>
      </c>
      <c r="AX393" s="12" t="s">
        <v>80</v>
      </c>
      <c r="AY393" s="151" t="s">
        <v>128</v>
      </c>
    </row>
    <row r="394" spans="2:65" s="13" customFormat="1" ht="11.25">
      <c r="B394" s="156"/>
      <c r="D394" s="144" t="s">
        <v>141</v>
      </c>
      <c r="E394" s="157" t="s">
        <v>1</v>
      </c>
      <c r="F394" s="158" t="s">
        <v>386</v>
      </c>
      <c r="H394" s="159">
        <v>48.6</v>
      </c>
      <c r="I394" s="160"/>
      <c r="L394" s="156"/>
      <c r="M394" s="161"/>
      <c r="T394" s="162"/>
      <c r="AT394" s="157" t="s">
        <v>141</v>
      </c>
      <c r="AU394" s="157" t="s">
        <v>90</v>
      </c>
      <c r="AV394" s="13" t="s">
        <v>90</v>
      </c>
      <c r="AW394" s="13" t="s">
        <v>36</v>
      </c>
      <c r="AX394" s="13" t="s">
        <v>80</v>
      </c>
      <c r="AY394" s="157" t="s">
        <v>128</v>
      </c>
    </row>
    <row r="395" spans="2:65" s="12" customFormat="1" ht="11.25">
      <c r="B395" s="150"/>
      <c r="D395" s="144" t="s">
        <v>141</v>
      </c>
      <c r="E395" s="151" t="s">
        <v>1</v>
      </c>
      <c r="F395" s="152" t="s">
        <v>387</v>
      </c>
      <c r="H395" s="151" t="s">
        <v>1</v>
      </c>
      <c r="I395" s="153"/>
      <c r="L395" s="150"/>
      <c r="M395" s="154"/>
      <c r="T395" s="155"/>
      <c r="AT395" s="151" t="s">
        <v>141</v>
      </c>
      <c r="AU395" s="151" t="s">
        <v>90</v>
      </c>
      <c r="AV395" s="12" t="s">
        <v>88</v>
      </c>
      <c r="AW395" s="12" t="s">
        <v>36</v>
      </c>
      <c r="AX395" s="12" t="s">
        <v>80</v>
      </c>
      <c r="AY395" s="151" t="s">
        <v>128</v>
      </c>
    </row>
    <row r="396" spans="2:65" s="13" customFormat="1" ht="11.25">
      <c r="B396" s="156"/>
      <c r="D396" s="144" t="s">
        <v>141</v>
      </c>
      <c r="E396" s="157" t="s">
        <v>1</v>
      </c>
      <c r="F396" s="158" t="s">
        <v>388</v>
      </c>
      <c r="H396" s="159">
        <v>3.84</v>
      </c>
      <c r="I396" s="160"/>
      <c r="L396" s="156"/>
      <c r="M396" s="161"/>
      <c r="T396" s="162"/>
      <c r="AT396" s="157" t="s">
        <v>141</v>
      </c>
      <c r="AU396" s="157" t="s">
        <v>90</v>
      </c>
      <c r="AV396" s="13" t="s">
        <v>90</v>
      </c>
      <c r="AW396" s="13" t="s">
        <v>36</v>
      </c>
      <c r="AX396" s="13" t="s">
        <v>80</v>
      </c>
      <c r="AY396" s="157" t="s">
        <v>128</v>
      </c>
    </row>
    <row r="397" spans="2:65" s="12" customFormat="1" ht="11.25">
      <c r="B397" s="150"/>
      <c r="D397" s="144" t="s">
        <v>141</v>
      </c>
      <c r="E397" s="151" t="s">
        <v>1</v>
      </c>
      <c r="F397" s="152" t="s">
        <v>280</v>
      </c>
      <c r="H397" s="151" t="s">
        <v>1</v>
      </c>
      <c r="I397" s="153"/>
      <c r="L397" s="150"/>
      <c r="M397" s="154"/>
      <c r="T397" s="155"/>
      <c r="AT397" s="151" t="s">
        <v>141</v>
      </c>
      <c r="AU397" s="151" t="s">
        <v>90</v>
      </c>
      <c r="AV397" s="12" t="s">
        <v>88</v>
      </c>
      <c r="AW397" s="12" t="s">
        <v>36</v>
      </c>
      <c r="AX397" s="12" t="s">
        <v>80</v>
      </c>
      <c r="AY397" s="151" t="s">
        <v>128</v>
      </c>
    </row>
    <row r="398" spans="2:65" s="13" customFormat="1" ht="11.25">
      <c r="B398" s="156"/>
      <c r="D398" s="144" t="s">
        <v>141</v>
      </c>
      <c r="E398" s="157" t="s">
        <v>1</v>
      </c>
      <c r="F398" s="158" t="s">
        <v>389</v>
      </c>
      <c r="H398" s="159">
        <v>0.44</v>
      </c>
      <c r="I398" s="160"/>
      <c r="L398" s="156"/>
      <c r="M398" s="161"/>
      <c r="T398" s="162"/>
      <c r="AT398" s="157" t="s">
        <v>141</v>
      </c>
      <c r="AU398" s="157" t="s">
        <v>90</v>
      </c>
      <c r="AV398" s="13" t="s">
        <v>90</v>
      </c>
      <c r="AW398" s="13" t="s">
        <v>36</v>
      </c>
      <c r="AX398" s="13" t="s">
        <v>80</v>
      </c>
      <c r="AY398" s="157" t="s">
        <v>128</v>
      </c>
    </row>
    <row r="399" spans="2:65" s="14" customFormat="1" ht="11.25">
      <c r="B399" s="163"/>
      <c r="D399" s="144" t="s">
        <v>141</v>
      </c>
      <c r="E399" s="164" t="s">
        <v>1</v>
      </c>
      <c r="F399" s="165" t="s">
        <v>149</v>
      </c>
      <c r="H399" s="166">
        <v>52.879999999999995</v>
      </c>
      <c r="I399" s="167"/>
      <c r="L399" s="163"/>
      <c r="M399" s="168"/>
      <c r="T399" s="169"/>
      <c r="AT399" s="164" t="s">
        <v>141</v>
      </c>
      <c r="AU399" s="164" t="s">
        <v>90</v>
      </c>
      <c r="AV399" s="14" t="s">
        <v>135</v>
      </c>
      <c r="AW399" s="14" t="s">
        <v>36</v>
      </c>
      <c r="AX399" s="14" t="s">
        <v>88</v>
      </c>
      <c r="AY399" s="164" t="s">
        <v>128</v>
      </c>
    </row>
    <row r="400" spans="2:65" s="1" customFormat="1" ht="16.5" customHeight="1">
      <c r="B400" s="31"/>
      <c r="C400" s="131" t="s">
        <v>390</v>
      </c>
      <c r="D400" s="131" t="s">
        <v>130</v>
      </c>
      <c r="E400" s="132" t="s">
        <v>391</v>
      </c>
      <c r="F400" s="133" t="s">
        <v>392</v>
      </c>
      <c r="G400" s="134" t="s">
        <v>241</v>
      </c>
      <c r="H400" s="135">
        <v>0.44</v>
      </c>
      <c r="I400" s="136"/>
      <c r="J400" s="137">
        <f>ROUND(I400*H400,2)</f>
        <v>0</v>
      </c>
      <c r="K400" s="133" t="s">
        <v>134</v>
      </c>
      <c r="L400" s="31"/>
      <c r="M400" s="138" t="s">
        <v>1</v>
      </c>
      <c r="N400" s="139" t="s">
        <v>45</v>
      </c>
      <c r="P400" s="140">
        <f>O400*H400</f>
        <v>0</v>
      </c>
      <c r="Q400" s="140">
        <v>0</v>
      </c>
      <c r="R400" s="140">
        <f>Q400*H400</f>
        <v>0</v>
      </c>
      <c r="S400" s="140">
        <v>0</v>
      </c>
      <c r="T400" s="141">
        <f>S400*H400</f>
        <v>0</v>
      </c>
      <c r="AR400" s="142" t="s">
        <v>135</v>
      </c>
      <c r="AT400" s="142" t="s">
        <v>130</v>
      </c>
      <c r="AU400" s="142" t="s">
        <v>90</v>
      </c>
      <c r="AY400" s="16" t="s">
        <v>128</v>
      </c>
      <c r="BE400" s="143">
        <f>IF(N400="základní",J400,0)</f>
        <v>0</v>
      </c>
      <c r="BF400" s="143">
        <f>IF(N400="snížená",J400,0)</f>
        <v>0</v>
      </c>
      <c r="BG400" s="143">
        <f>IF(N400="zákl. přenesená",J400,0)</f>
        <v>0</v>
      </c>
      <c r="BH400" s="143">
        <f>IF(N400="sníž. přenesená",J400,0)</f>
        <v>0</v>
      </c>
      <c r="BI400" s="143">
        <f>IF(N400="nulová",J400,0)</f>
        <v>0</v>
      </c>
      <c r="BJ400" s="16" t="s">
        <v>88</v>
      </c>
      <c r="BK400" s="143">
        <f>ROUND(I400*H400,2)</f>
        <v>0</v>
      </c>
      <c r="BL400" s="16" t="s">
        <v>135</v>
      </c>
      <c r="BM400" s="142" t="s">
        <v>393</v>
      </c>
    </row>
    <row r="401" spans="2:65" s="1" customFormat="1" ht="19.5">
      <c r="B401" s="31"/>
      <c r="D401" s="144" t="s">
        <v>137</v>
      </c>
      <c r="F401" s="145" t="s">
        <v>394</v>
      </c>
      <c r="I401" s="146"/>
      <c r="L401" s="31"/>
      <c r="M401" s="147"/>
      <c r="T401" s="55"/>
      <c r="AT401" s="16" t="s">
        <v>137</v>
      </c>
      <c r="AU401" s="16" t="s">
        <v>90</v>
      </c>
    </row>
    <row r="402" spans="2:65" s="1" customFormat="1" ht="11.25">
      <c r="B402" s="31"/>
      <c r="D402" s="148" t="s">
        <v>139</v>
      </c>
      <c r="F402" s="149" t="s">
        <v>395</v>
      </c>
      <c r="I402" s="146"/>
      <c r="L402" s="31"/>
      <c r="M402" s="147"/>
      <c r="T402" s="55"/>
      <c r="AT402" s="16" t="s">
        <v>139</v>
      </c>
      <c r="AU402" s="16" t="s">
        <v>90</v>
      </c>
    </row>
    <row r="403" spans="2:65" s="12" customFormat="1" ht="11.25">
      <c r="B403" s="150"/>
      <c r="D403" s="144" t="s">
        <v>141</v>
      </c>
      <c r="E403" s="151" t="s">
        <v>1</v>
      </c>
      <c r="F403" s="152" t="s">
        <v>277</v>
      </c>
      <c r="H403" s="151" t="s">
        <v>1</v>
      </c>
      <c r="I403" s="153"/>
      <c r="L403" s="150"/>
      <c r="M403" s="154"/>
      <c r="T403" s="155"/>
      <c r="AT403" s="151" t="s">
        <v>141</v>
      </c>
      <c r="AU403" s="151" t="s">
        <v>90</v>
      </c>
      <c r="AV403" s="12" t="s">
        <v>88</v>
      </c>
      <c r="AW403" s="12" t="s">
        <v>36</v>
      </c>
      <c r="AX403" s="12" t="s">
        <v>80</v>
      </c>
      <c r="AY403" s="151" t="s">
        <v>128</v>
      </c>
    </row>
    <row r="404" spans="2:65" s="12" customFormat="1" ht="11.25">
      <c r="B404" s="150"/>
      <c r="D404" s="144" t="s">
        <v>141</v>
      </c>
      <c r="E404" s="151" t="s">
        <v>1</v>
      </c>
      <c r="F404" s="152" t="s">
        <v>280</v>
      </c>
      <c r="H404" s="151" t="s">
        <v>1</v>
      </c>
      <c r="I404" s="153"/>
      <c r="L404" s="150"/>
      <c r="M404" s="154"/>
      <c r="T404" s="155"/>
      <c r="AT404" s="151" t="s">
        <v>141</v>
      </c>
      <c r="AU404" s="151" t="s">
        <v>90</v>
      </c>
      <c r="AV404" s="12" t="s">
        <v>88</v>
      </c>
      <c r="AW404" s="12" t="s">
        <v>36</v>
      </c>
      <c r="AX404" s="12" t="s">
        <v>80</v>
      </c>
      <c r="AY404" s="151" t="s">
        <v>128</v>
      </c>
    </row>
    <row r="405" spans="2:65" s="13" customFormat="1" ht="11.25">
      <c r="B405" s="156"/>
      <c r="D405" s="144" t="s">
        <v>141</v>
      </c>
      <c r="E405" s="157" t="s">
        <v>1</v>
      </c>
      <c r="F405" s="158" t="s">
        <v>389</v>
      </c>
      <c r="H405" s="159">
        <v>0.44</v>
      </c>
      <c r="I405" s="160"/>
      <c r="L405" s="156"/>
      <c r="M405" s="161"/>
      <c r="T405" s="162"/>
      <c r="AT405" s="157" t="s">
        <v>141</v>
      </c>
      <c r="AU405" s="157" t="s">
        <v>90</v>
      </c>
      <c r="AV405" s="13" t="s">
        <v>90</v>
      </c>
      <c r="AW405" s="13" t="s">
        <v>36</v>
      </c>
      <c r="AX405" s="13" t="s">
        <v>80</v>
      </c>
      <c r="AY405" s="157" t="s">
        <v>128</v>
      </c>
    </row>
    <row r="406" spans="2:65" s="14" customFormat="1" ht="11.25">
      <c r="B406" s="163"/>
      <c r="D406" s="144" t="s">
        <v>141</v>
      </c>
      <c r="E406" s="164" t="s">
        <v>1</v>
      </c>
      <c r="F406" s="165" t="s">
        <v>149</v>
      </c>
      <c r="H406" s="166">
        <v>0.44</v>
      </c>
      <c r="I406" s="167"/>
      <c r="L406" s="163"/>
      <c r="M406" s="168"/>
      <c r="T406" s="169"/>
      <c r="AT406" s="164" t="s">
        <v>141</v>
      </c>
      <c r="AU406" s="164" t="s">
        <v>90</v>
      </c>
      <c r="AV406" s="14" t="s">
        <v>135</v>
      </c>
      <c r="AW406" s="14" t="s">
        <v>36</v>
      </c>
      <c r="AX406" s="14" t="s">
        <v>88</v>
      </c>
      <c r="AY406" s="164" t="s">
        <v>128</v>
      </c>
    </row>
    <row r="407" spans="2:65" s="1" customFormat="1" ht="24.2" customHeight="1">
      <c r="B407" s="31"/>
      <c r="C407" s="131" t="s">
        <v>396</v>
      </c>
      <c r="D407" s="131" t="s">
        <v>130</v>
      </c>
      <c r="E407" s="132" t="s">
        <v>397</v>
      </c>
      <c r="F407" s="133" t="s">
        <v>398</v>
      </c>
      <c r="G407" s="134" t="s">
        <v>213</v>
      </c>
      <c r="H407" s="135">
        <v>176</v>
      </c>
      <c r="I407" s="136"/>
      <c r="J407" s="137">
        <f>ROUND(I407*H407,2)</f>
        <v>0</v>
      </c>
      <c r="K407" s="133" t="s">
        <v>134</v>
      </c>
      <c r="L407" s="31"/>
      <c r="M407" s="138" t="s">
        <v>1</v>
      </c>
      <c r="N407" s="139" t="s">
        <v>45</v>
      </c>
      <c r="P407" s="140">
        <f>O407*H407</f>
        <v>0</v>
      </c>
      <c r="Q407" s="140">
        <v>1.65E-3</v>
      </c>
      <c r="R407" s="140">
        <f>Q407*H407</f>
        <v>0.29039999999999999</v>
      </c>
      <c r="S407" s="140">
        <v>0</v>
      </c>
      <c r="T407" s="141">
        <f>S407*H407</f>
        <v>0</v>
      </c>
      <c r="AR407" s="142" t="s">
        <v>135</v>
      </c>
      <c r="AT407" s="142" t="s">
        <v>130</v>
      </c>
      <c r="AU407" s="142" t="s">
        <v>90</v>
      </c>
      <c r="AY407" s="16" t="s">
        <v>128</v>
      </c>
      <c r="BE407" s="143">
        <f>IF(N407="základní",J407,0)</f>
        <v>0</v>
      </c>
      <c r="BF407" s="143">
        <f>IF(N407="snížená",J407,0)</f>
        <v>0</v>
      </c>
      <c r="BG407" s="143">
        <f>IF(N407="zákl. přenesená",J407,0)</f>
        <v>0</v>
      </c>
      <c r="BH407" s="143">
        <f>IF(N407="sníž. přenesená",J407,0)</f>
        <v>0</v>
      </c>
      <c r="BI407" s="143">
        <f>IF(N407="nulová",J407,0)</f>
        <v>0</v>
      </c>
      <c r="BJ407" s="16" t="s">
        <v>88</v>
      </c>
      <c r="BK407" s="143">
        <f>ROUND(I407*H407,2)</f>
        <v>0</v>
      </c>
      <c r="BL407" s="16" t="s">
        <v>135</v>
      </c>
      <c r="BM407" s="142" t="s">
        <v>399</v>
      </c>
    </row>
    <row r="408" spans="2:65" s="1" customFormat="1" ht="19.5">
      <c r="B408" s="31"/>
      <c r="D408" s="144" t="s">
        <v>137</v>
      </c>
      <c r="F408" s="145" t="s">
        <v>400</v>
      </c>
      <c r="I408" s="146"/>
      <c r="L408" s="31"/>
      <c r="M408" s="147"/>
      <c r="T408" s="55"/>
      <c r="AT408" s="16" t="s">
        <v>137</v>
      </c>
      <c r="AU408" s="16" t="s">
        <v>90</v>
      </c>
    </row>
    <row r="409" spans="2:65" s="1" customFormat="1" ht="11.25">
      <c r="B409" s="31"/>
      <c r="D409" s="148" t="s">
        <v>139</v>
      </c>
      <c r="F409" s="149" t="s">
        <v>401</v>
      </c>
      <c r="I409" s="146"/>
      <c r="L409" s="31"/>
      <c r="M409" s="147"/>
      <c r="T409" s="55"/>
      <c r="AT409" s="16" t="s">
        <v>139</v>
      </c>
      <c r="AU409" s="16" t="s">
        <v>90</v>
      </c>
    </row>
    <row r="410" spans="2:65" s="12" customFormat="1" ht="11.25">
      <c r="B410" s="150"/>
      <c r="D410" s="144" t="s">
        <v>141</v>
      </c>
      <c r="E410" s="151" t="s">
        <v>1</v>
      </c>
      <c r="F410" s="152" t="s">
        <v>142</v>
      </c>
      <c r="H410" s="151" t="s">
        <v>1</v>
      </c>
      <c r="I410" s="153"/>
      <c r="L410" s="150"/>
      <c r="M410" s="154"/>
      <c r="T410" s="155"/>
      <c r="AT410" s="151" t="s">
        <v>141</v>
      </c>
      <c r="AU410" s="151" t="s">
        <v>90</v>
      </c>
      <c r="AV410" s="12" t="s">
        <v>88</v>
      </c>
      <c r="AW410" s="12" t="s">
        <v>36</v>
      </c>
      <c r="AX410" s="12" t="s">
        <v>80</v>
      </c>
      <c r="AY410" s="151" t="s">
        <v>128</v>
      </c>
    </row>
    <row r="411" spans="2:65" s="12" customFormat="1" ht="11.25">
      <c r="B411" s="150"/>
      <c r="D411" s="144" t="s">
        <v>141</v>
      </c>
      <c r="E411" s="151" t="s">
        <v>1</v>
      </c>
      <c r="F411" s="152" t="s">
        <v>143</v>
      </c>
      <c r="H411" s="151" t="s">
        <v>1</v>
      </c>
      <c r="I411" s="153"/>
      <c r="L411" s="150"/>
      <c r="M411" s="154"/>
      <c r="T411" s="155"/>
      <c r="AT411" s="151" t="s">
        <v>141</v>
      </c>
      <c r="AU411" s="151" t="s">
        <v>90</v>
      </c>
      <c r="AV411" s="12" t="s">
        <v>88</v>
      </c>
      <c r="AW411" s="12" t="s">
        <v>36</v>
      </c>
      <c r="AX411" s="12" t="s">
        <v>80</v>
      </c>
      <c r="AY411" s="151" t="s">
        <v>128</v>
      </c>
    </row>
    <row r="412" spans="2:65" s="13" customFormat="1" ht="11.25">
      <c r="B412" s="156"/>
      <c r="D412" s="144" t="s">
        <v>141</v>
      </c>
      <c r="E412" s="157" t="s">
        <v>1</v>
      </c>
      <c r="F412" s="158" t="s">
        <v>402</v>
      </c>
      <c r="H412" s="159">
        <v>144</v>
      </c>
      <c r="I412" s="160"/>
      <c r="L412" s="156"/>
      <c r="M412" s="161"/>
      <c r="T412" s="162"/>
      <c r="AT412" s="157" t="s">
        <v>141</v>
      </c>
      <c r="AU412" s="157" t="s">
        <v>90</v>
      </c>
      <c r="AV412" s="13" t="s">
        <v>90</v>
      </c>
      <c r="AW412" s="13" t="s">
        <v>36</v>
      </c>
      <c r="AX412" s="13" t="s">
        <v>80</v>
      </c>
      <c r="AY412" s="157" t="s">
        <v>128</v>
      </c>
    </row>
    <row r="413" spans="2:65" s="12" customFormat="1" ht="11.25">
      <c r="B413" s="150"/>
      <c r="D413" s="144" t="s">
        <v>141</v>
      </c>
      <c r="E413" s="151" t="s">
        <v>1</v>
      </c>
      <c r="F413" s="152" t="s">
        <v>387</v>
      </c>
      <c r="H413" s="151" t="s">
        <v>1</v>
      </c>
      <c r="I413" s="153"/>
      <c r="L413" s="150"/>
      <c r="M413" s="154"/>
      <c r="T413" s="155"/>
      <c r="AT413" s="151" t="s">
        <v>141</v>
      </c>
      <c r="AU413" s="151" t="s">
        <v>90</v>
      </c>
      <c r="AV413" s="12" t="s">
        <v>88</v>
      </c>
      <c r="AW413" s="12" t="s">
        <v>36</v>
      </c>
      <c r="AX413" s="12" t="s">
        <v>80</v>
      </c>
      <c r="AY413" s="151" t="s">
        <v>128</v>
      </c>
    </row>
    <row r="414" spans="2:65" s="13" customFormat="1" ht="11.25">
      <c r="B414" s="156"/>
      <c r="D414" s="144" t="s">
        <v>141</v>
      </c>
      <c r="E414" s="157" t="s">
        <v>1</v>
      </c>
      <c r="F414" s="158" t="s">
        <v>372</v>
      </c>
      <c r="H414" s="159">
        <v>32</v>
      </c>
      <c r="I414" s="160"/>
      <c r="L414" s="156"/>
      <c r="M414" s="161"/>
      <c r="T414" s="162"/>
      <c r="AT414" s="157" t="s">
        <v>141</v>
      </c>
      <c r="AU414" s="157" t="s">
        <v>90</v>
      </c>
      <c r="AV414" s="13" t="s">
        <v>90</v>
      </c>
      <c r="AW414" s="13" t="s">
        <v>36</v>
      </c>
      <c r="AX414" s="13" t="s">
        <v>80</v>
      </c>
      <c r="AY414" s="157" t="s">
        <v>128</v>
      </c>
    </row>
    <row r="415" spans="2:65" s="14" customFormat="1" ht="11.25">
      <c r="B415" s="163"/>
      <c r="D415" s="144" t="s">
        <v>141</v>
      </c>
      <c r="E415" s="164" t="s">
        <v>1</v>
      </c>
      <c r="F415" s="165" t="s">
        <v>149</v>
      </c>
      <c r="H415" s="166">
        <v>176</v>
      </c>
      <c r="I415" s="167"/>
      <c r="L415" s="163"/>
      <c r="M415" s="168"/>
      <c r="T415" s="169"/>
      <c r="AT415" s="164" t="s">
        <v>141</v>
      </c>
      <c r="AU415" s="164" t="s">
        <v>90</v>
      </c>
      <c r="AV415" s="14" t="s">
        <v>135</v>
      </c>
      <c r="AW415" s="14" t="s">
        <v>36</v>
      </c>
      <c r="AX415" s="14" t="s">
        <v>88</v>
      </c>
      <c r="AY415" s="164" t="s">
        <v>128</v>
      </c>
    </row>
    <row r="416" spans="2:65" s="1" customFormat="1" ht="21.75" customHeight="1">
      <c r="B416" s="31"/>
      <c r="C416" s="170" t="s">
        <v>403</v>
      </c>
      <c r="D416" s="170" t="s">
        <v>340</v>
      </c>
      <c r="E416" s="171" t="s">
        <v>404</v>
      </c>
      <c r="F416" s="172" t="s">
        <v>405</v>
      </c>
      <c r="G416" s="173" t="s">
        <v>213</v>
      </c>
      <c r="H416" s="174">
        <v>144</v>
      </c>
      <c r="I416" s="175"/>
      <c r="J416" s="176">
        <f>ROUND(I416*H416,2)</f>
        <v>0</v>
      </c>
      <c r="K416" s="172" t="s">
        <v>1</v>
      </c>
      <c r="L416" s="177"/>
      <c r="M416" s="178" t="s">
        <v>1</v>
      </c>
      <c r="N416" s="179" t="s">
        <v>45</v>
      </c>
      <c r="P416" s="140">
        <f>O416*H416</f>
        <v>0</v>
      </c>
      <c r="Q416" s="140">
        <v>0.04</v>
      </c>
      <c r="R416" s="140">
        <f>Q416*H416</f>
        <v>5.76</v>
      </c>
      <c r="S416" s="140">
        <v>0</v>
      </c>
      <c r="T416" s="141">
        <f>S416*H416</f>
        <v>0</v>
      </c>
      <c r="AR416" s="142" t="s">
        <v>196</v>
      </c>
      <c r="AT416" s="142" t="s">
        <v>340</v>
      </c>
      <c r="AU416" s="142" t="s">
        <v>90</v>
      </c>
      <c r="AY416" s="16" t="s">
        <v>128</v>
      </c>
      <c r="BE416" s="143">
        <f>IF(N416="základní",J416,0)</f>
        <v>0</v>
      </c>
      <c r="BF416" s="143">
        <f>IF(N416="snížená",J416,0)</f>
        <v>0</v>
      </c>
      <c r="BG416" s="143">
        <f>IF(N416="zákl. přenesená",J416,0)</f>
        <v>0</v>
      </c>
      <c r="BH416" s="143">
        <f>IF(N416="sníž. přenesená",J416,0)</f>
        <v>0</v>
      </c>
      <c r="BI416" s="143">
        <f>IF(N416="nulová",J416,0)</f>
        <v>0</v>
      </c>
      <c r="BJ416" s="16" t="s">
        <v>88</v>
      </c>
      <c r="BK416" s="143">
        <f>ROUND(I416*H416,2)</f>
        <v>0</v>
      </c>
      <c r="BL416" s="16" t="s">
        <v>135</v>
      </c>
      <c r="BM416" s="142" t="s">
        <v>406</v>
      </c>
    </row>
    <row r="417" spans="2:65" s="1" customFormat="1" ht="11.25">
      <c r="B417" s="31"/>
      <c r="D417" s="144" t="s">
        <v>137</v>
      </c>
      <c r="F417" s="145" t="s">
        <v>405</v>
      </c>
      <c r="I417" s="146"/>
      <c r="L417" s="31"/>
      <c r="M417" s="147"/>
      <c r="T417" s="55"/>
      <c r="AT417" s="16" t="s">
        <v>137</v>
      </c>
      <c r="AU417" s="16" t="s">
        <v>90</v>
      </c>
    </row>
    <row r="418" spans="2:65" s="12" customFormat="1" ht="11.25">
      <c r="B418" s="150"/>
      <c r="D418" s="144" t="s">
        <v>141</v>
      </c>
      <c r="E418" s="151" t="s">
        <v>1</v>
      </c>
      <c r="F418" s="152" t="s">
        <v>142</v>
      </c>
      <c r="H418" s="151" t="s">
        <v>1</v>
      </c>
      <c r="I418" s="153"/>
      <c r="L418" s="150"/>
      <c r="M418" s="154"/>
      <c r="T418" s="155"/>
      <c r="AT418" s="151" t="s">
        <v>141</v>
      </c>
      <c r="AU418" s="151" t="s">
        <v>90</v>
      </c>
      <c r="AV418" s="12" t="s">
        <v>88</v>
      </c>
      <c r="AW418" s="12" t="s">
        <v>36</v>
      </c>
      <c r="AX418" s="12" t="s">
        <v>80</v>
      </c>
      <c r="AY418" s="151" t="s">
        <v>128</v>
      </c>
    </row>
    <row r="419" spans="2:65" s="12" customFormat="1" ht="11.25">
      <c r="B419" s="150"/>
      <c r="D419" s="144" t="s">
        <v>141</v>
      </c>
      <c r="E419" s="151" t="s">
        <v>1</v>
      </c>
      <c r="F419" s="152" t="s">
        <v>143</v>
      </c>
      <c r="H419" s="151" t="s">
        <v>1</v>
      </c>
      <c r="I419" s="153"/>
      <c r="L419" s="150"/>
      <c r="M419" s="154"/>
      <c r="T419" s="155"/>
      <c r="AT419" s="151" t="s">
        <v>141</v>
      </c>
      <c r="AU419" s="151" t="s">
        <v>90</v>
      </c>
      <c r="AV419" s="12" t="s">
        <v>88</v>
      </c>
      <c r="AW419" s="12" t="s">
        <v>36</v>
      </c>
      <c r="AX419" s="12" t="s">
        <v>80</v>
      </c>
      <c r="AY419" s="151" t="s">
        <v>128</v>
      </c>
    </row>
    <row r="420" spans="2:65" s="13" customFormat="1" ht="11.25">
      <c r="B420" s="156"/>
      <c r="D420" s="144" t="s">
        <v>141</v>
      </c>
      <c r="E420" s="157" t="s">
        <v>1</v>
      </c>
      <c r="F420" s="158" t="s">
        <v>402</v>
      </c>
      <c r="H420" s="159">
        <v>144</v>
      </c>
      <c r="I420" s="160"/>
      <c r="L420" s="156"/>
      <c r="M420" s="161"/>
      <c r="T420" s="162"/>
      <c r="AT420" s="157" t="s">
        <v>141</v>
      </c>
      <c r="AU420" s="157" t="s">
        <v>90</v>
      </c>
      <c r="AV420" s="13" t="s">
        <v>90</v>
      </c>
      <c r="AW420" s="13" t="s">
        <v>36</v>
      </c>
      <c r="AX420" s="13" t="s">
        <v>80</v>
      </c>
      <c r="AY420" s="157" t="s">
        <v>128</v>
      </c>
    </row>
    <row r="421" spans="2:65" s="14" customFormat="1" ht="11.25">
      <c r="B421" s="163"/>
      <c r="D421" s="144" t="s">
        <v>141</v>
      </c>
      <c r="E421" s="164" t="s">
        <v>1</v>
      </c>
      <c r="F421" s="165" t="s">
        <v>149</v>
      </c>
      <c r="H421" s="166">
        <v>144</v>
      </c>
      <c r="I421" s="167"/>
      <c r="L421" s="163"/>
      <c r="M421" s="168"/>
      <c r="T421" s="169"/>
      <c r="AT421" s="164" t="s">
        <v>141</v>
      </c>
      <c r="AU421" s="164" t="s">
        <v>90</v>
      </c>
      <c r="AV421" s="14" t="s">
        <v>135</v>
      </c>
      <c r="AW421" s="14" t="s">
        <v>36</v>
      </c>
      <c r="AX421" s="14" t="s">
        <v>88</v>
      </c>
      <c r="AY421" s="164" t="s">
        <v>128</v>
      </c>
    </row>
    <row r="422" spans="2:65" s="1" customFormat="1" ht="21.75" customHeight="1">
      <c r="B422" s="31"/>
      <c r="C422" s="170" t="s">
        <v>407</v>
      </c>
      <c r="D422" s="170" t="s">
        <v>340</v>
      </c>
      <c r="E422" s="171" t="s">
        <v>408</v>
      </c>
      <c r="F422" s="172" t="s">
        <v>409</v>
      </c>
      <c r="G422" s="173" t="s">
        <v>213</v>
      </c>
      <c r="H422" s="174">
        <v>32</v>
      </c>
      <c r="I422" s="175"/>
      <c r="J422" s="176">
        <f>ROUND(I422*H422,2)</f>
        <v>0</v>
      </c>
      <c r="K422" s="172" t="s">
        <v>1</v>
      </c>
      <c r="L422" s="177"/>
      <c r="M422" s="178" t="s">
        <v>1</v>
      </c>
      <c r="N422" s="179" t="s">
        <v>45</v>
      </c>
      <c r="P422" s="140">
        <f>O422*H422</f>
        <v>0</v>
      </c>
      <c r="Q422" s="140">
        <v>0.02</v>
      </c>
      <c r="R422" s="140">
        <f>Q422*H422</f>
        <v>0.64</v>
      </c>
      <c r="S422" s="140">
        <v>0</v>
      </c>
      <c r="T422" s="141">
        <f>S422*H422</f>
        <v>0</v>
      </c>
      <c r="AR422" s="142" t="s">
        <v>196</v>
      </c>
      <c r="AT422" s="142" t="s">
        <v>340</v>
      </c>
      <c r="AU422" s="142" t="s">
        <v>90</v>
      </c>
      <c r="AY422" s="16" t="s">
        <v>128</v>
      </c>
      <c r="BE422" s="143">
        <f>IF(N422="základní",J422,0)</f>
        <v>0</v>
      </c>
      <c r="BF422" s="143">
        <f>IF(N422="snížená",J422,0)</f>
        <v>0</v>
      </c>
      <c r="BG422" s="143">
        <f>IF(N422="zákl. přenesená",J422,0)</f>
        <v>0</v>
      </c>
      <c r="BH422" s="143">
        <f>IF(N422="sníž. přenesená",J422,0)</f>
        <v>0</v>
      </c>
      <c r="BI422" s="143">
        <f>IF(N422="nulová",J422,0)</f>
        <v>0</v>
      </c>
      <c r="BJ422" s="16" t="s">
        <v>88</v>
      </c>
      <c r="BK422" s="143">
        <f>ROUND(I422*H422,2)</f>
        <v>0</v>
      </c>
      <c r="BL422" s="16" t="s">
        <v>135</v>
      </c>
      <c r="BM422" s="142" t="s">
        <v>410</v>
      </c>
    </row>
    <row r="423" spans="2:65" s="1" customFormat="1" ht="11.25">
      <c r="B423" s="31"/>
      <c r="D423" s="144" t="s">
        <v>137</v>
      </c>
      <c r="F423" s="145" t="s">
        <v>409</v>
      </c>
      <c r="I423" s="146"/>
      <c r="L423" s="31"/>
      <c r="M423" s="147"/>
      <c r="T423" s="55"/>
      <c r="AT423" s="16" t="s">
        <v>137</v>
      </c>
      <c r="AU423" s="16" t="s">
        <v>90</v>
      </c>
    </row>
    <row r="424" spans="2:65" s="12" customFormat="1" ht="11.25">
      <c r="B424" s="150"/>
      <c r="D424" s="144" t="s">
        <v>141</v>
      </c>
      <c r="E424" s="151" t="s">
        <v>1</v>
      </c>
      <c r="F424" s="152" t="s">
        <v>142</v>
      </c>
      <c r="H424" s="151" t="s">
        <v>1</v>
      </c>
      <c r="I424" s="153"/>
      <c r="L424" s="150"/>
      <c r="M424" s="154"/>
      <c r="T424" s="155"/>
      <c r="AT424" s="151" t="s">
        <v>141</v>
      </c>
      <c r="AU424" s="151" t="s">
        <v>90</v>
      </c>
      <c r="AV424" s="12" t="s">
        <v>88</v>
      </c>
      <c r="AW424" s="12" t="s">
        <v>36</v>
      </c>
      <c r="AX424" s="12" t="s">
        <v>80</v>
      </c>
      <c r="AY424" s="151" t="s">
        <v>128</v>
      </c>
    </row>
    <row r="425" spans="2:65" s="12" customFormat="1" ht="11.25">
      <c r="B425" s="150"/>
      <c r="D425" s="144" t="s">
        <v>141</v>
      </c>
      <c r="E425" s="151" t="s">
        <v>1</v>
      </c>
      <c r="F425" s="152" t="s">
        <v>387</v>
      </c>
      <c r="H425" s="151" t="s">
        <v>1</v>
      </c>
      <c r="I425" s="153"/>
      <c r="L425" s="150"/>
      <c r="M425" s="154"/>
      <c r="T425" s="155"/>
      <c r="AT425" s="151" t="s">
        <v>141</v>
      </c>
      <c r="AU425" s="151" t="s">
        <v>90</v>
      </c>
      <c r="AV425" s="12" t="s">
        <v>88</v>
      </c>
      <c r="AW425" s="12" t="s">
        <v>36</v>
      </c>
      <c r="AX425" s="12" t="s">
        <v>80</v>
      </c>
      <c r="AY425" s="151" t="s">
        <v>128</v>
      </c>
    </row>
    <row r="426" spans="2:65" s="13" customFormat="1" ht="11.25">
      <c r="B426" s="156"/>
      <c r="D426" s="144" t="s">
        <v>141</v>
      </c>
      <c r="E426" s="157" t="s">
        <v>1</v>
      </c>
      <c r="F426" s="158" t="s">
        <v>372</v>
      </c>
      <c r="H426" s="159">
        <v>32</v>
      </c>
      <c r="I426" s="160"/>
      <c r="L426" s="156"/>
      <c r="M426" s="161"/>
      <c r="T426" s="162"/>
      <c r="AT426" s="157" t="s">
        <v>141</v>
      </c>
      <c r="AU426" s="157" t="s">
        <v>90</v>
      </c>
      <c r="AV426" s="13" t="s">
        <v>90</v>
      </c>
      <c r="AW426" s="13" t="s">
        <v>36</v>
      </c>
      <c r="AX426" s="13" t="s">
        <v>80</v>
      </c>
      <c r="AY426" s="157" t="s">
        <v>128</v>
      </c>
    </row>
    <row r="427" spans="2:65" s="14" customFormat="1" ht="11.25">
      <c r="B427" s="163"/>
      <c r="D427" s="144" t="s">
        <v>141</v>
      </c>
      <c r="E427" s="164" t="s">
        <v>1</v>
      </c>
      <c r="F427" s="165" t="s">
        <v>149</v>
      </c>
      <c r="H427" s="166">
        <v>32</v>
      </c>
      <c r="I427" s="167"/>
      <c r="L427" s="163"/>
      <c r="M427" s="168"/>
      <c r="T427" s="169"/>
      <c r="AT427" s="164" t="s">
        <v>141</v>
      </c>
      <c r="AU427" s="164" t="s">
        <v>90</v>
      </c>
      <c r="AV427" s="14" t="s">
        <v>135</v>
      </c>
      <c r="AW427" s="14" t="s">
        <v>36</v>
      </c>
      <c r="AX427" s="14" t="s">
        <v>88</v>
      </c>
      <c r="AY427" s="164" t="s">
        <v>128</v>
      </c>
    </row>
    <row r="428" spans="2:65" s="1" customFormat="1" ht="24.2" customHeight="1">
      <c r="B428" s="31"/>
      <c r="C428" s="131" t="s">
        <v>411</v>
      </c>
      <c r="D428" s="131" t="s">
        <v>130</v>
      </c>
      <c r="E428" s="132" t="s">
        <v>412</v>
      </c>
      <c r="F428" s="133" t="s">
        <v>413</v>
      </c>
      <c r="G428" s="134" t="s">
        <v>213</v>
      </c>
      <c r="H428" s="135">
        <v>6</v>
      </c>
      <c r="I428" s="136"/>
      <c r="J428" s="137">
        <f>ROUND(I428*H428,2)</f>
        <v>0</v>
      </c>
      <c r="K428" s="133" t="s">
        <v>134</v>
      </c>
      <c r="L428" s="31"/>
      <c r="M428" s="138" t="s">
        <v>1</v>
      </c>
      <c r="N428" s="139" t="s">
        <v>45</v>
      </c>
      <c r="P428" s="140">
        <f>O428*H428</f>
        <v>0</v>
      </c>
      <c r="Q428" s="140">
        <v>8.7419999999999998E-2</v>
      </c>
      <c r="R428" s="140">
        <f>Q428*H428</f>
        <v>0.52451999999999999</v>
      </c>
      <c r="S428" s="140">
        <v>0</v>
      </c>
      <c r="T428" s="141">
        <f>S428*H428</f>
        <v>0</v>
      </c>
      <c r="AR428" s="142" t="s">
        <v>135</v>
      </c>
      <c r="AT428" s="142" t="s">
        <v>130</v>
      </c>
      <c r="AU428" s="142" t="s">
        <v>90</v>
      </c>
      <c r="AY428" s="16" t="s">
        <v>128</v>
      </c>
      <c r="BE428" s="143">
        <f>IF(N428="základní",J428,0)</f>
        <v>0</v>
      </c>
      <c r="BF428" s="143">
        <f>IF(N428="snížená",J428,0)</f>
        <v>0</v>
      </c>
      <c r="BG428" s="143">
        <f>IF(N428="zákl. přenesená",J428,0)</f>
        <v>0</v>
      </c>
      <c r="BH428" s="143">
        <f>IF(N428="sníž. přenesená",J428,0)</f>
        <v>0</v>
      </c>
      <c r="BI428" s="143">
        <f>IF(N428="nulová",J428,0)</f>
        <v>0</v>
      </c>
      <c r="BJ428" s="16" t="s">
        <v>88</v>
      </c>
      <c r="BK428" s="143">
        <f>ROUND(I428*H428,2)</f>
        <v>0</v>
      </c>
      <c r="BL428" s="16" t="s">
        <v>135</v>
      </c>
      <c r="BM428" s="142" t="s">
        <v>414</v>
      </c>
    </row>
    <row r="429" spans="2:65" s="1" customFormat="1" ht="19.5">
      <c r="B429" s="31"/>
      <c r="D429" s="144" t="s">
        <v>137</v>
      </c>
      <c r="F429" s="145" t="s">
        <v>415</v>
      </c>
      <c r="I429" s="146"/>
      <c r="L429" s="31"/>
      <c r="M429" s="147"/>
      <c r="T429" s="55"/>
      <c r="AT429" s="16" t="s">
        <v>137</v>
      </c>
      <c r="AU429" s="16" t="s">
        <v>90</v>
      </c>
    </row>
    <row r="430" spans="2:65" s="1" customFormat="1" ht="11.25">
      <c r="B430" s="31"/>
      <c r="D430" s="148" t="s">
        <v>139</v>
      </c>
      <c r="F430" s="149" t="s">
        <v>416</v>
      </c>
      <c r="I430" s="146"/>
      <c r="L430" s="31"/>
      <c r="M430" s="147"/>
      <c r="T430" s="55"/>
      <c r="AT430" s="16" t="s">
        <v>139</v>
      </c>
      <c r="AU430" s="16" t="s">
        <v>90</v>
      </c>
    </row>
    <row r="431" spans="2:65" s="12" customFormat="1" ht="11.25">
      <c r="B431" s="150"/>
      <c r="D431" s="144" t="s">
        <v>141</v>
      </c>
      <c r="E431" s="151" t="s">
        <v>1</v>
      </c>
      <c r="F431" s="152" t="s">
        <v>417</v>
      </c>
      <c r="H431" s="151" t="s">
        <v>1</v>
      </c>
      <c r="I431" s="153"/>
      <c r="L431" s="150"/>
      <c r="M431" s="154"/>
      <c r="T431" s="155"/>
      <c r="AT431" s="151" t="s">
        <v>141</v>
      </c>
      <c r="AU431" s="151" t="s">
        <v>90</v>
      </c>
      <c r="AV431" s="12" t="s">
        <v>88</v>
      </c>
      <c r="AW431" s="12" t="s">
        <v>36</v>
      </c>
      <c r="AX431" s="12" t="s">
        <v>80</v>
      </c>
      <c r="AY431" s="151" t="s">
        <v>128</v>
      </c>
    </row>
    <row r="432" spans="2:65" s="13" customFormat="1" ht="11.25">
      <c r="B432" s="156"/>
      <c r="D432" s="144" t="s">
        <v>141</v>
      </c>
      <c r="E432" s="157" t="s">
        <v>1</v>
      </c>
      <c r="F432" s="158" t="s">
        <v>418</v>
      </c>
      <c r="H432" s="159">
        <v>6</v>
      </c>
      <c r="I432" s="160"/>
      <c r="L432" s="156"/>
      <c r="M432" s="161"/>
      <c r="T432" s="162"/>
      <c r="AT432" s="157" t="s">
        <v>141</v>
      </c>
      <c r="AU432" s="157" t="s">
        <v>90</v>
      </c>
      <c r="AV432" s="13" t="s">
        <v>90</v>
      </c>
      <c r="AW432" s="13" t="s">
        <v>36</v>
      </c>
      <c r="AX432" s="13" t="s">
        <v>80</v>
      </c>
      <c r="AY432" s="157" t="s">
        <v>128</v>
      </c>
    </row>
    <row r="433" spans="2:65" s="14" customFormat="1" ht="11.25">
      <c r="B433" s="163"/>
      <c r="D433" s="144" t="s">
        <v>141</v>
      </c>
      <c r="E433" s="164" t="s">
        <v>1</v>
      </c>
      <c r="F433" s="165" t="s">
        <v>149</v>
      </c>
      <c r="H433" s="166">
        <v>6</v>
      </c>
      <c r="I433" s="167"/>
      <c r="L433" s="163"/>
      <c r="M433" s="168"/>
      <c r="T433" s="169"/>
      <c r="AT433" s="164" t="s">
        <v>141</v>
      </c>
      <c r="AU433" s="164" t="s">
        <v>90</v>
      </c>
      <c r="AV433" s="14" t="s">
        <v>135</v>
      </c>
      <c r="AW433" s="14" t="s">
        <v>36</v>
      </c>
      <c r="AX433" s="14" t="s">
        <v>88</v>
      </c>
      <c r="AY433" s="164" t="s">
        <v>128</v>
      </c>
    </row>
    <row r="434" spans="2:65" s="1" customFormat="1" ht="24.2" customHeight="1">
      <c r="B434" s="31"/>
      <c r="C434" s="170" t="s">
        <v>419</v>
      </c>
      <c r="D434" s="170" t="s">
        <v>340</v>
      </c>
      <c r="E434" s="171" t="s">
        <v>420</v>
      </c>
      <c r="F434" s="172" t="s">
        <v>421</v>
      </c>
      <c r="G434" s="173" t="s">
        <v>213</v>
      </c>
      <c r="H434" s="174">
        <v>1</v>
      </c>
      <c r="I434" s="175"/>
      <c r="J434" s="176">
        <f>ROUND(I434*H434,2)</f>
        <v>0</v>
      </c>
      <c r="K434" s="172" t="s">
        <v>134</v>
      </c>
      <c r="L434" s="177"/>
      <c r="M434" s="178" t="s">
        <v>1</v>
      </c>
      <c r="N434" s="179" t="s">
        <v>45</v>
      </c>
      <c r="P434" s="140">
        <f>O434*H434</f>
        <v>0</v>
      </c>
      <c r="Q434" s="140">
        <v>2.8000000000000001E-2</v>
      </c>
      <c r="R434" s="140">
        <f>Q434*H434</f>
        <v>2.8000000000000001E-2</v>
      </c>
      <c r="S434" s="140">
        <v>0</v>
      </c>
      <c r="T434" s="141">
        <f>S434*H434</f>
        <v>0</v>
      </c>
      <c r="AR434" s="142" t="s">
        <v>196</v>
      </c>
      <c r="AT434" s="142" t="s">
        <v>340</v>
      </c>
      <c r="AU434" s="142" t="s">
        <v>90</v>
      </c>
      <c r="AY434" s="16" t="s">
        <v>128</v>
      </c>
      <c r="BE434" s="143">
        <f>IF(N434="základní",J434,0)</f>
        <v>0</v>
      </c>
      <c r="BF434" s="143">
        <f>IF(N434="snížená",J434,0)</f>
        <v>0</v>
      </c>
      <c r="BG434" s="143">
        <f>IF(N434="zákl. přenesená",J434,0)</f>
        <v>0</v>
      </c>
      <c r="BH434" s="143">
        <f>IF(N434="sníž. přenesená",J434,0)</f>
        <v>0</v>
      </c>
      <c r="BI434" s="143">
        <f>IF(N434="nulová",J434,0)</f>
        <v>0</v>
      </c>
      <c r="BJ434" s="16" t="s">
        <v>88</v>
      </c>
      <c r="BK434" s="143">
        <f>ROUND(I434*H434,2)</f>
        <v>0</v>
      </c>
      <c r="BL434" s="16" t="s">
        <v>135</v>
      </c>
      <c r="BM434" s="142" t="s">
        <v>422</v>
      </c>
    </row>
    <row r="435" spans="2:65" s="1" customFormat="1" ht="11.25">
      <c r="B435" s="31"/>
      <c r="D435" s="144" t="s">
        <v>137</v>
      </c>
      <c r="F435" s="145" t="s">
        <v>421</v>
      </c>
      <c r="I435" s="146"/>
      <c r="L435" s="31"/>
      <c r="M435" s="147"/>
      <c r="T435" s="55"/>
      <c r="AT435" s="16" t="s">
        <v>137</v>
      </c>
      <c r="AU435" s="16" t="s">
        <v>90</v>
      </c>
    </row>
    <row r="436" spans="2:65" s="12" customFormat="1" ht="11.25">
      <c r="B436" s="150"/>
      <c r="D436" s="144" t="s">
        <v>141</v>
      </c>
      <c r="E436" s="151" t="s">
        <v>1</v>
      </c>
      <c r="F436" s="152" t="s">
        <v>423</v>
      </c>
      <c r="H436" s="151" t="s">
        <v>1</v>
      </c>
      <c r="I436" s="153"/>
      <c r="L436" s="150"/>
      <c r="M436" s="154"/>
      <c r="T436" s="155"/>
      <c r="AT436" s="151" t="s">
        <v>141</v>
      </c>
      <c r="AU436" s="151" t="s">
        <v>90</v>
      </c>
      <c r="AV436" s="12" t="s">
        <v>88</v>
      </c>
      <c r="AW436" s="12" t="s">
        <v>36</v>
      </c>
      <c r="AX436" s="12" t="s">
        <v>80</v>
      </c>
      <c r="AY436" s="151" t="s">
        <v>128</v>
      </c>
    </row>
    <row r="437" spans="2:65" s="13" customFormat="1" ht="11.25">
      <c r="B437" s="156"/>
      <c r="D437" s="144" t="s">
        <v>141</v>
      </c>
      <c r="E437" s="157" t="s">
        <v>1</v>
      </c>
      <c r="F437" s="158" t="s">
        <v>88</v>
      </c>
      <c r="H437" s="159">
        <v>1</v>
      </c>
      <c r="I437" s="160"/>
      <c r="L437" s="156"/>
      <c r="M437" s="161"/>
      <c r="T437" s="162"/>
      <c r="AT437" s="157" t="s">
        <v>141</v>
      </c>
      <c r="AU437" s="157" t="s">
        <v>90</v>
      </c>
      <c r="AV437" s="13" t="s">
        <v>90</v>
      </c>
      <c r="AW437" s="13" t="s">
        <v>36</v>
      </c>
      <c r="AX437" s="13" t="s">
        <v>80</v>
      </c>
      <c r="AY437" s="157" t="s">
        <v>128</v>
      </c>
    </row>
    <row r="438" spans="2:65" s="14" customFormat="1" ht="11.25">
      <c r="B438" s="163"/>
      <c r="D438" s="144" t="s">
        <v>141</v>
      </c>
      <c r="E438" s="164" t="s">
        <v>1</v>
      </c>
      <c r="F438" s="165" t="s">
        <v>149</v>
      </c>
      <c r="H438" s="166">
        <v>1</v>
      </c>
      <c r="I438" s="167"/>
      <c r="L438" s="163"/>
      <c r="M438" s="168"/>
      <c r="T438" s="169"/>
      <c r="AT438" s="164" t="s">
        <v>141</v>
      </c>
      <c r="AU438" s="164" t="s">
        <v>90</v>
      </c>
      <c r="AV438" s="14" t="s">
        <v>135</v>
      </c>
      <c r="AW438" s="14" t="s">
        <v>36</v>
      </c>
      <c r="AX438" s="14" t="s">
        <v>88</v>
      </c>
      <c r="AY438" s="164" t="s">
        <v>128</v>
      </c>
    </row>
    <row r="439" spans="2:65" s="1" customFormat="1" ht="24.2" customHeight="1">
      <c r="B439" s="31"/>
      <c r="C439" s="170" t="s">
        <v>424</v>
      </c>
      <c r="D439" s="170" t="s">
        <v>340</v>
      </c>
      <c r="E439" s="171" t="s">
        <v>425</v>
      </c>
      <c r="F439" s="172" t="s">
        <v>426</v>
      </c>
      <c r="G439" s="173" t="s">
        <v>213</v>
      </c>
      <c r="H439" s="174">
        <v>1</v>
      </c>
      <c r="I439" s="175"/>
      <c r="J439" s="176">
        <f>ROUND(I439*H439,2)</f>
        <v>0</v>
      </c>
      <c r="K439" s="172" t="s">
        <v>134</v>
      </c>
      <c r="L439" s="177"/>
      <c r="M439" s="178" t="s">
        <v>1</v>
      </c>
      <c r="N439" s="179" t="s">
        <v>45</v>
      </c>
      <c r="P439" s="140">
        <f>O439*H439</f>
        <v>0</v>
      </c>
      <c r="Q439" s="140">
        <v>0.04</v>
      </c>
      <c r="R439" s="140">
        <f>Q439*H439</f>
        <v>0.04</v>
      </c>
      <c r="S439" s="140">
        <v>0</v>
      </c>
      <c r="T439" s="141">
        <f>S439*H439</f>
        <v>0</v>
      </c>
      <c r="AR439" s="142" t="s">
        <v>196</v>
      </c>
      <c r="AT439" s="142" t="s">
        <v>340</v>
      </c>
      <c r="AU439" s="142" t="s">
        <v>90</v>
      </c>
      <c r="AY439" s="16" t="s">
        <v>128</v>
      </c>
      <c r="BE439" s="143">
        <f>IF(N439="základní",J439,0)</f>
        <v>0</v>
      </c>
      <c r="BF439" s="143">
        <f>IF(N439="snížená",J439,0)</f>
        <v>0</v>
      </c>
      <c r="BG439" s="143">
        <f>IF(N439="zákl. přenesená",J439,0)</f>
        <v>0</v>
      </c>
      <c r="BH439" s="143">
        <f>IF(N439="sníž. přenesená",J439,0)</f>
        <v>0</v>
      </c>
      <c r="BI439" s="143">
        <f>IF(N439="nulová",J439,0)</f>
        <v>0</v>
      </c>
      <c r="BJ439" s="16" t="s">
        <v>88</v>
      </c>
      <c r="BK439" s="143">
        <f>ROUND(I439*H439,2)</f>
        <v>0</v>
      </c>
      <c r="BL439" s="16" t="s">
        <v>135</v>
      </c>
      <c r="BM439" s="142" t="s">
        <v>427</v>
      </c>
    </row>
    <row r="440" spans="2:65" s="1" customFormat="1" ht="11.25">
      <c r="B440" s="31"/>
      <c r="D440" s="144" t="s">
        <v>137</v>
      </c>
      <c r="F440" s="145" t="s">
        <v>426</v>
      </c>
      <c r="I440" s="146"/>
      <c r="L440" s="31"/>
      <c r="M440" s="147"/>
      <c r="T440" s="55"/>
      <c r="AT440" s="16" t="s">
        <v>137</v>
      </c>
      <c r="AU440" s="16" t="s">
        <v>90</v>
      </c>
    </row>
    <row r="441" spans="2:65" s="12" customFormat="1" ht="11.25">
      <c r="B441" s="150"/>
      <c r="D441" s="144" t="s">
        <v>141</v>
      </c>
      <c r="E441" s="151" t="s">
        <v>1</v>
      </c>
      <c r="F441" s="152" t="s">
        <v>423</v>
      </c>
      <c r="H441" s="151" t="s">
        <v>1</v>
      </c>
      <c r="I441" s="153"/>
      <c r="L441" s="150"/>
      <c r="M441" s="154"/>
      <c r="T441" s="155"/>
      <c r="AT441" s="151" t="s">
        <v>141</v>
      </c>
      <c r="AU441" s="151" t="s">
        <v>90</v>
      </c>
      <c r="AV441" s="12" t="s">
        <v>88</v>
      </c>
      <c r="AW441" s="12" t="s">
        <v>36</v>
      </c>
      <c r="AX441" s="12" t="s">
        <v>80</v>
      </c>
      <c r="AY441" s="151" t="s">
        <v>128</v>
      </c>
    </row>
    <row r="442" spans="2:65" s="13" customFormat="1" ht="11.25">
      <c r="B442" s="156"/>
      <c r="D442" s="144" t="s">
        <v>141</v>
      </c>
      <c r="E442" s="157" t="s">
        <v>1</v>
      </c>
      <c r="F442" s="158" t="s">
        <v>88</v>
      </c>
      <c r="H442" s="159">
        <v>1</v>
      </c>
      <c r="I442" s="160"/>
      <c r="L442" s="156"/>
      <c r="M442" s="161"/>
      <c r="T442" s="162"/>
      <c r="AT442" s="157" t="s">
        <v>141</v>
      </c>
      <c r="AU442" s="157" t="s">
        <v>90</v>
      </c>
      <c r="AV442" s="13" t="s">
        <v>90</v>
      </c>
      <c r="AW442" s="13" t="s">
        <v>36</v>
      </c>
      <c r="AX442" s="13" t="s">
        <v>80</v>
      </c>
      <c r="AY442" s="157" t="s">
        <v>128</v>
      </c>
    </row>
    <row r="443" spans="2:65" s="14" customFormat="1" ht="11.25">
      <c r="B443" s="163"/>
      <c r="D443" s="144" t="s">
        <v>141</v>
      </c>
      <c r="E443" s="164" t="s">
        <v>1</v>
      </c>
      <c r="F443" s="165" t="s">
        <v>149</v>
      </c>
      <c r="H443" s="166">
        <v>1</v>
      </c>
      <c r="I443" s="167"/>
      <c r="L443" s="163"/>
      <c r="M443" s="168"/>
      <c r="T443" s="169"/>
      <c r="AT443" s="164" t="s">
        <v>141</v>
      </c>
      <c r="AU443" s="164" t="s">
        <v>90</v>
      </c>
      <c r="AV443" s="14" t="s">
        <v>135</v>
      </c>
      <c r="AW443" s="14" t="s">
        <v>36</v>
      </c>
      <c r="AX443" s="14" t="s">
        <v>88</v>
      </c>
      <c r="AY443" s="164" t="s">
        <v>128</v>
      </c>
    </row>
    <row r="444" spans="2:65" s="1" customFormat="1" ht="24.2" customHeight="1">
      <c r="B444" s="31"/>
      <c r="C444" s="170" t="s">
        <v>428</v>
      </c>
      <c r="D444" s="170" t="s">
        <v>340</v>
      </c>
      <c r="E444" s="171" t="s">
        <v>429</v>
      </c>
      <c r="F444" s="172" t="s">
        <v>430</v>
      </c>
      <c r="G444" s="173" t="s">
        <v>213</v>
      </c>
      <c r="H444" s="174">
        <v>1</v>
      </c>
      <c r="I444" s="175"/>
      <c r="J444" s="176">
        <f>ROUND(I444*H444,2)</f>
        <v>0</v>
      </c>
      <c r="K444" s="172" t="s">
        <v>134</v>
      </c>
      <c r="L444" s="177"/>
      <c r="M444" s="178" t="s">
        <v>1</v>
      </c>
      <c r="N444" s="179" t="s">
        <v>45</v>
      </c>
      <c r="P444" s="140">
        <f>O444*H444</f>
        <v>0</v>
      </c>
      <c r="Q444" s="140">
        <v>5.0999999999999997E-2</v>
      </c>
      <c r="R444" s="140">
        <f>Q444*H444</f>
        <v>5.0999999999999997E-2</v>
      </c>
      <c r="S444" s="140">
        <v>0</v>
      </c>
      <c r="T444" s="141">
        <f>S444*H444</f>
        <v>0</v>
      </c>
      <c r="AR444" s="142" t="s">
        <v>196</v>
      </c>
      <c r="AT444" s="142" t="s">
        <v>340</v>
      </c>
      <c r="AU444" s="142" t="s">
        <v>90</v>
      </c>
      <c r="AY444" s="16" t="s">
        <v>128</v>
      </c>
      <c r="BE444" s="143">
        <f>IF(N444="základní",J444,0)</f>
        <v>0</v>
      </c>
      <c r="BF444" s="143">
        <f>IF(N444="snížená",J444,0)</f>
        <v>0</v>
      </c>
      <c r="BG444" s="143">
        <f>IF(N444="zákl. přenesená",J444,0)</f>
        <v>0</v>
      </c>
      <c r="BH444" s="143">
        <f>IF(N444="sníž. přenesená",J444,0)</f>
        <v>0</v>
      </c>
      <c r="BI444" s="143">
        <f>IF(N444="nulová",J444,0)</f>
        <v>0</v>
      </c>
      <c r="BJ444" s="16" t="s">
        <v>88</v>
      </c>
      <c r="BK444" s="143">
        <f>ROUND(I444*H444,2)</f>
        <v>0</v>
      </c>
      <c r="BL444" s="16" t="s">
        <v>135</v>
      </c>
      <c r="BM444" s="142" t="s">
        <v>431</v>
      </c>
    </row>
    <row r="445" spans="2:65" s="1" customFormat="1" ht="11.25">
      <c r="B445" s="31"/>
      <c r="D445" s="144" t="s">
        <v>137</v>
      </c>
      <c r="F445" s="145" t="s">
        <v>430</v>
      </c>
      <c r="I445" s="146"/>
      <c r="L445" s="31"/>
      <c r="M445" s="147"/>
      <c r="T445" s="55"/>
      <c r="AT445" s="16" t="s">
        <v>137</v>
      </c>
      <c r="AU445" s="16" t="s">
        <v>90</v>
      </c>
    </row>
    <row r="446" spans="2:65" s="12" customFormat="1" ht="11.25">
      <c r="B446" s="150"/>
      <c r="D446" s="144" t="s">
        <v>141</v>
      </c>
      <c r="E446" s="151" t="s">
        <v>1</v>
      </c>
      <c r="F446" s="152" t="s">
        <v>423</v>
      </c>
      <c r="H446" s="151" t="s">
        <v>1</v>
      </c>
      <c r="I446" s="153"/>
      <c r="L446" s="150"/>
      <c r="M446" s="154"/>
      <c r="T446" s="155"/>
      <c r="AT446" s="151" t="s">
        <v>141</v>
      </c>
      <c r="AU446" s="151" t="s">
        <v>90</v>
      </c>
      <c r="AV446" s="12" t="s">
        <v>88</v>
      </c>
      <c r="AW446" s="12" t="s">
        <v>36</v>
      </c>
      <c r="AX446" s="12" t="s">
        <v>80</v>
      </c>
      <c r="AY446" s="151" t="s">
        <v>128</v>
      </c>
    </row>
    <row r="447" spans="2:65" s="13" customFormat="1" ht="11.25">
      <c r="B447" s="156"/>
      <c r="D447" s="144" t="s">
        <v>141</v>
      </c>
      <c r="E447" s="157" t="s">
        <v>1</v>
      </c>
      <c r="F447" s="158" t="s">
        <v>88</v>
      </c>
      <c r="H447" s="159">
        <v>1</v>
      </c>
      <c r="I447" s="160"/>
      <c r="L447" s="156"/>
      <c r="M447" s="161"/>
      <c r="T447" s="162"/>
      <c r="AT447" s="157" t="s">
        <v>141</v>
      </c>
      <c r="AU447" s="157" t="s">
        <v>90</v>
      </c>
      <c r="AV447" s="13" t="s">
        <v>90</v>
      </c>
      <c r="AW447" s="13" t="s">
        <v>36</v>
      </c>
      <c r="AX447" s="13" t="s">
        <v>80</v>
      </c>
      <c r="AY447" s="157" t="s">
        <v>128</v>
      </c>
    </row>
    <row r="448" spans="2:65" s="14" customFormat="1" ht="11.25">
      <c r="B448" s="163"/>
      <c r="D448" s="144" t="s">
        <v>141</v>
      </c>
      <c r="E448" s="164" t="s">
        <v>1</v>
      </c>
      <c r="F448" s="165" t="s">
        <v>149</v>
      </c>
      <c r="H448" s="166">
        <v>1</v>
      </c>
      <c r="I448" s="167"/>
      <c r="L448" s="163"/>
      <c r="M448" s="168"/>
      <c r="T448" s="169"/>
      <c r="AT448" s="164" t="s">
        <v>141</v>
      </c>
      <c r="AU448" s="164" t="s">
        <v>90</v>
      </c>
      <c r="AV448" s="14" t="s">
        <v>135</v>
      </c>
      <c r="AW448" s="14" t="s">
        <v>36</v>
      </c>
      <c r="AX448" s="14" t="s">
        <v>88</v>
      </c>
      <c r="AY448" s="164" t="s">
        <v>128</v>
      </c>
    </row>
    <row r="449" spans="2:65" s="1" customFormat="1" ht="24.2" customHeight="1">
      <c r="B449" s="31"/>
      <c r="C449" s="170" t="s">
        <v>432</v>
      </c>
      <c r="D449" s="170" t="s">
        <v>340</v>
      </c>
      <c r="E449" s="171" t="s">
        <v>433</v>
      </c>
      <c r="F449" s="172" t="s">
        <v>434</v>
      </c>
      <c r="G449" s="173" t="s">
        <v>213</v>
      </c>
      <c r="H449" s="174">
        <v>3</v>
      </c>
      <c r="I449" s="175"/>
      <c r="J449" s="176">
        <f>ROUND(I449*H449,2)</f>
        <v>0</v>
      </c>
      <c r="K449" s="172" t="s">
        <v>134</v>
      </c>
      <c r="L449" s="177"/>
      <c r="M449" s="178" t="s">
        <v>1</v>
      </c>
      <c r="N449" s="179" t="s">
        <v>45</v>
      </c>
      <c r="P449" s="140">
        <f>O449*H449</f>
        <v>0</v>
      </c>
      <c r="Q449" s="140">
        <v>6.8000000000000005E-2</v>
      </c>
      <c r="R449" s="140">
        <f>Q449*H449</f>
        <v>0.20400000000000001</v>
      </c>
      <c r="S449" s="140">
        <v>0</v>
      </c>
      <c r="T449" s="141">
        <f>S449*H449</f>
        <v>0</v>
      </c>
      <c r="AR449" s="142" t="s">
        <v>196</v>
      </c>
      <c r="AT449" s="142" t="s">
        <v>340</v>
      </c>
      <c r="AU449" s="142" t="s">
        <v>90</v>
      </c>
      <c r="AY449" s="16" t="s">
        <v>128</v>
      </c>
      <c r="BE449" s="143">
        <f>IF(N449="základní",J449,0)</f>
        <v>0</v>
      </c>
      <c r="BF449" s="143">
        <f>IF(N449="snížená",J449,0)</f>
        <v>0</v>
      </c>
      <c r="BG449" s="143">
        <f>IF(N449="zákl. přenesená",J449,0)</f>
        <v>0</v>
      </c>
      <c r="BH449" s="143">
        <f>IF(N449="sníž. přenesená",J449,0)</f>
        <v>0</v>
      </c>
      <c r="BI449" s="143">
        <f>IF(N449="nulová",J449,0)</f>
        <v>0</v>
      </c>
      <c r="BJ449" s="16" t="s">
        <v>88</v>
      </c>
      <c r="BK449" s="143">
        <f>ROUND(I449*H449,2)</f>
        <v>0</v>
      </c>
      <c r="BL449" s="16" t="s">
        <v>135</v>
      </c>
      <c r="BM449" s="142" t="s">
        <v>435</v>
      </c>
    </row>
    <row r="450" spans="2:65" s="1" customFormat="1" ht="11.25">
      <c r="B450" s="31"/>
      <c r="D450" s="144" t="s">
        <v>137</v>
      </c>
      <c r="F450" s="145" t="s">
        <v>434</v>
      </c>
      <c r="I450" s="146"/>
      <c r="L450" s="31"/>
      <c r="M450" s="147"/>
      <c r="T450" s="55"/>
      <c r="AT450" s="16" t="s">
        <v>137</v>
      </c>
      <c r="AU450" s="16" t="s">
        <v>90</v>
      </c>
    </row>
    <row r="451" spans="2:65" s="12" customFormat="1" ht="11.25">
      <c r="B451" s="150"/>
      <c r="D451" s="144" t="s">
        <v>141</v>
      </c>
      <c r="E451" s="151" t="s">
        <v>1</v>
      </c>
      <c r="F451" s="152" t="s">
        <v>423</v>
      </c>
      <c r="H451" s="151" t="s">
        <v>1</v>
      </c>
      <c r="I451" s="153"/>
      <c r="L451" s="150"/>
      <c r="M451" s="154"/>
      <c r="T451" s="155"/>
      <c r="AT451" s="151" t="s">
        <v>141</v>
      </c>
      <c r="AU451" s="151" t="s">
        <v>90</v>
      </c>
      <c r="AV451" s="12" t="s">
        <v>88</v>
      </c>
      <c r="AW451" s="12" t="s">
        <v>36</v>
      </c>
      <c r="AX451" s="12" t="s">
        <v>80</v>
      </c>
      <c r="AY451" s="151" t="s">
        <v>128</v>
      </c>
    </row>
    <row r="452" spans="2:65" s="13" customFormat="1" ht="11.25">
      <c r="B452" s="156"/>
      <c r="D452" s="144" t="s">
        <v>141</v>
      </c>
      <c r="E452" s="157" t="s">
        <v>1</v>
      </c>
      <c r="F452" s="158" t="s">
        <v>157</v>
      </c>
      <c r="H452" s="159">
        <v>3</v>
      </c>
      <c r="I452" s="160"/>
      <c r="L452" s="156"/>
      <c r="M452" s="161"/>
      <c r="T452" s="162"/>
      <c r="AT452" s="157" t="s">
        <v>141</v>
      </c>
      <c r="AU452" s="157" t="s">
        <v>90</v>
      </c>
      <c r="AV452" s="13" t="s">
        <v>90</v>
      </c>
      <c r="AW452" s="13" t="s">
        <v>36</v>
      </c>
      <c r="AX452" s="13" t="s">
        <v>88</v>
      </c>
      <c r="AY452" s="157" t="s">
        <v>128</v>
      </c>
    </row>
    <row r="453" spans="2:65" s="1" customFormat="1" ht="33" customHeight="1">
      <c r="B453" s="31"/>
      <c r="C453" s="131" t="s">
        <v>436</v>
      </c>
      <c r="D453" s="131" t="s">
        <v>130</v>
      </c>
      <c r="E453" s="132" t="s">
        <v>437</v>
      </c>
      <c r="F453" s="133" t="s">
        <v>438</v>
      </c>
      <c r="G453" s="134" t="s">
        <v>241</v>
      </c>
      <c r="H453" s="135">
        <v>1.2</v>
      </c>
      <c r="I453" s="136"/>
      <c r="J453" s="137">
        <f>ROUND(I453*H453,2)</f>
        <v>0</v>
      </c>
      <c r="K453" s="133" t="s">
        <v>134</v>
      </c>
      <c r="L453" s="31"/>
      <c r="M453" s="138" t="s">
        <v>1</v>
      </c>
      <c r="N453" s="139" t="s">
        <v>45</v>
      </c>
      <c r="P453" s="140">
        <f>O453*H453</f>
        <v>0</v>
      </c>
      <c r="Q453" s="140">
        <v>0</v>
      </c>
      <c r="R453" s="140">
        <f>Q453*H453</f>
        <v>0</v>
      </c>
      <c r="S453" s="140">
        <v>0</v>
      </c>
      <c r="T453" s="141">
        <f>S453*H453</f>
        <v>0</v>
      </c>
      <c r="AR453" s="142" t="s">
        <v>135</v>
      </c>
      <c r="AT453" s="142" t="s">
        <v>130</v>
      </c>
      <c r="AU453" s="142" t="s">
        <v>90</v>
      </c>
      <c r="AY453" s="16" t="s">
        <v>128</v>
      </c>
      <c r="BE453" s="143">
        <f>IF(N453="základní",J453,0)</f>
        <v>0</v>
      </c>
      <c r="BF453" s="143">
        <f>IF(N453="snížená",J453,0)</f>
        <v>0</v>
      </c>
      <c r="BG453" s="143">
        <f>IF(N453="zákl. přenesená",J453,0)</f>
        <v>0</v>
      </c>
      <c r="BH453" s="143">
        <f>IF(N453="sníž. přenesená",J453,0)</f>
        <v>0</v>
      </c>
      <c r="BI453" s="143">
        <f>IF(N453="nulová",J453,0)</f>
        <v>0</v>
      </c>
      <c r="BJ453" s="16" t="s">
        <v>88</v>
      </c>
      <c r="BK453" s="143">
        <f>ROUND(I453*H453,2)</f>
        <v>0</v>
      </c>
      <c r="BL453" s="16" t="s">
        <v>135</v>
      </c>
      <c r="BM453" s="142" t="s">
        <v>439</v>
      </c>
    </row>
    <row r="454" spans="2:65" s="1" customFormat="1" ht="29.25">
      <c r="B454" s="31"/>
      <c r="D454" s="144" t="s">
        <v>137</v>
      </c>
      <c r="F454" s="145" t="s">
        <v>440</v>
      </c>
      <c r="I454" s="146"/>
      <c r="L454" s="31"/>
      <c r="M454" s="147"/>
      <c r="T454" s="55"/>
      <c r="AT454" s="16" t="s">
        <v>137</v>
      </c>
      <c r="AU454" s="16" t="s">
        <v>90</v>
      </c>
    </row>
    <row r="455" spans="2:65" s="1" customFormat="1" ht="11.25">
      <c r="B455" s="31"/>
      <c r="D455" s="148" t="s">
        <v>139</v>
      </c>
      <c r="F455" s="149" t="s">
        <v>441</v>
      </c>
      <c r="I455" s="146"/>
      <c r="L455" s="31"/>
      <c r="M455" s="147"/>
      <c r="T455" s="55"/>
      <c r="AT455" s="16" t="s">
        <v>139</v>
      </c>
      <c r="AU455" s="16" t="s">
        <v>90</v>
      </c>
    </row>
    <row r="456" spans="2:65" s="12" customFormat="1" ht="11.25">
      <c r="B456" s="150"/>
      <c r="D456" s="144" t="s">
        <v>141</v>
      </c>
      <c r="E456" s="151" t="s">
        <v>1</v>
      </c>
      <c r="F456" s="152" t="s">
        <v>423</v>
      </c>
      <c r="H456" s="151" t="s">
        <v>1</v>
      </c>
      <c r="I456" s="153"/>
      <c r="L456" s="150"/>
      <c r="M456" s="154"/>
      <c r="T456" s="155"/>
      <c r="AT456" s="151" t="s">
        <v>141</v>
      </c>
      <c r="AU456" s="151" t="s">
        <v>90</v>
      </c>
      <c r="AV456" s="12" t="s">
        <v>88</v>
      </c>
      <c r="AW456" s="12" t="s">
        <v>36</v>
      </c>
      <c r="AX456" s="12" t="s">
        <v>80</v>
      </c>
      <c r="AY456" s="151" t="s">
        <v>128</v>
      </c>
    </row>
    <row r="457" spans="2:65" s="13" customFormat="1" ht="11.25">
      <c r="B457" s="156"/>
      <c r="D457" s="144" t="s">
        <v>141</v>
      </c>
      <c r="E457" s="157" t="s">
        <v>1</v>
      </c>
      <c r="F457" s="158" t="s">
        <v>442</v>
      </c>
      <c r="H457" s="159">
        <v>1.2</v>
      </c>
      <c r="I457" s="160"/>
      <c r="L457" s="156"/>
      <c r="M457" s="161"/>
      <c r="T457" s="162"/>
      <c r="AT457" s="157" t="s">
        <v>141</v>
      </c>
      <c r="AU457" s="157" t="s">
        <v>90</v>
      </c>
      <c r="AV457" s="13" t="s">
        <v>90</v>
      </c>
      <c r="AW457" s="13" t="s">
        <v>36</v>
      </c>
      <c r="AX457" s="13" t="s">
        <v>88</v>
      </c>
      <c r="AY457" s="157" t="s">
        <v>128</v>
      </c>
    </row>
    <row r="458" spans="2:65" s="1" customFormat="1" ht="24.2" customHeight="1">
      <c r="B458" s="31"/>
      <c r="C458" s="131" t="s">
        <v>443</v>
      </c>
      <c r="D458" s="131" t="s">
        <v>130</v>
      </c>
      <c r="E458" s="132" t="s">
        <v>444</v>
      </c>
      <c r="F458" s="133" t="s">
        <v>445</v>
      </c>
      <c r="G458" s="134" t="s">
        <v>241</v>
      </c>
      <c r="H458" s="135">
        <v>62.328000000000003</v>
      </c>
      <c r="I458" s="136"/>
      <c r="J458" s="137">
        <f>ROUND(I458*H458,2)</f>
        <v>0</v>
      </c>
      <c r="K458" s="133" t="s">
        <v>134</v>
      </c>
      <c r="L458" s="31"/>
      <c r="M458" s="138" t="s">
        <v>1</v>
      </c>
      <c r="N458" s="139" t="s">
        <v>45</v>
      </c>
      <c r="P458" s="140">
        <f>O458*H458</f>
        <v>0</v>
      </c>
      <c r="Q458" s="140">
        <v>0</v>
      </c>
      <c r="R458" s="140">
        <f>Q458*H458</f>
        <v>0</v>
      </c>
      <c r="S458" s="140">
        <v>0</v>
      </c>
      <c r="T458" s="141">
        <f>S458*H458</f>
        <v>0</v>
      </c>
      <c r="AR458" s="142" t="s">
        <v>135</v>
      </c>
      <c r="AT458" s="142" t="s">
        <v>130</v>
      </c>
      <c r="AU458" s="142" t="s">
        <v>90</v>
      </c>
      <c r="AY458" s="16" t="s">
        <v>128</v>
      </c>
      <c r="BE458" s="143">
        <f>IF(N458="základní",J458,0)</f>
        <v>0</v>
      </c>
      <c r="BF458" s="143">
        <f>IF(N458="snížená",J458,0)</f>
        <v>0</v>
      </c>
      <c r="BG458" s="143">
        <f>IF(N458="zákl. přenesená",J458,0)</f>
        <v>0</v>
      </c>
      <c r="BH458" s="143">
        <f>IF(N458="sníž. přenesená",J458,0)</f>
        <v>0</v>
      </c>
      <c r="BI458" s="143">
        <f>IF(N458="nulová",J458,0)</f>
        <v>0</v>
      </c>
      <c r="BJ458" s="16" t="s">
        <v>88</v>
      </c>
      <c r="BK458" s="143">
        <f>ROUND(I458*H458,2)</f>
        <v>0</v>
      </c>
      <c r="BL458" s="16" t="s">
        <v>135</v>
      </c>
      <c r="BM458" s="142" t="s">
        <v>446</v>
      </c>
    </row>
    <row r="459" spans="2:65" s="1" customFormat="1" ht="11.25">
      <c r="B459" s="31"/>
      <c r="D459" s="144" t="s">
        <v>137</v>
      </c>
      <c r="F459" s="145" t="s">
        <v>445</v>
      </c>
      <c r="I459" s="146"/>
      <c r="L459" s="31"/>
      <c r="M459" s="147"/>
      <c r="T459" s="55"/>
      <c r="AT459" s="16" t="s">
        <v>137</v>
      </c>
      <c r="AU459" s="16" t="s">
        <v>90</v>
      </c>
    </row>
    <row r="460" spans="2:65" s="1" customFormat="1" ht="11.25">
      <c r="B460" s="31"/>
      <c r="D460" s="148" t="s">
        <v>139</v>
      </c>
      <c r="F460" s="149" t="s">
        <v>447</v>
      </c>
      <c r="I460" s="146"/>
      <c r="L460" s="31"/>
      <c r="M460" s="147"/>
      <c r="T460" s="55"/>
      <c r="AT460" s="16" t="s">
        <v>139</v>
      </c>
      <c r="AU460" s="16" t="s">
        <v>90</v>
      </c>
    </row>
    <row r="461" spans="2:65" s="12" customFormat="1" ht="11.25">
      <c r="B461" s="150"/>
      <c r="D461" s="144" t="s">
        <v>141</v>
      </c>
      <c r="E461" s="151" t="s">
        <v>1</v>
      </c>
      <c r="F461" s="152" t="s">
        <v>378</v>
      </c>
      <c r="H461" s="151" t="s">
        <v>1</v>
      </c>
      <c r="I461" s="153"/>
      <c r="L461" s="150"/>
      <c r="M461" s="154"/>
      <c r="T461" s="155"/>
      <c r="AT461" s="151" t="s">
        <v>141</v>
      </c>
      <c r="AU461" s="151" t="s">
        <v>90</v>
      </c>
      <c r="AV461" s="12" t="s">
        <v>88</v>
      </c>
      <c r="AW461" s="12" t="s">
        <v>36</v>
      </c>
      <c r="AX461" s="12" t="s">
        <v>80</v>
      </c>
      <c r="AY461" s="151" t="s">
        <v>128</v>
      </c>
    </row>
    <row r="462" spans="2:65" s="12" customFormat="1" ht="11.25">
      <c r="B462" s="150"/>
      <c r="D462" s="144" t="s">
        <v>141</v>
      </c>
      <c r="E462" s="151" t="s">
        <v>1</v>
      </c>
      <c r="F462" s="152" t="s">
        <v>143</v>
      </c>
      <c r="H462" s="151" t="s">
        <v>1</v>
      </c>
      <c r="I462" s="153"/>
      <c r="L462" s="150"/>
      <c r="M462" s="154"/>
      <c r="T462" s="155"/>
      <c r="AT462" s="151" t="s">
        <v>141</v>
      </c>
      <c r="AU462" s="151" t="s">
        <v>90</v>
      </c>
      <c r="AV462" s="12" t="s">
        <v>88</v>
      </c>
      <c r="AW462" s="12" t="s">
        <v>36</v>
      </c>
      <c r="AX462" s="12" t="s">
        <v>80</v>
      </c>
      <c r="AY462" s="151" t="s">
        <v>128</v>
      </c>
    </row>
    <row r="463" spans="2:65" s="13" customFormat="1" ht="11.25">
      <c r="B463" s="156"/>
      <c r="D463" s="144" t="s">
        <v>141</v>
      </c>
      <c r="E463" s="157" t="s">
        <v>1</v>
      </c>
      <c r="F463" s="158" t="s">
        <v>448</v>
      </c>
      <c r="H463" s="159">
        <v>58.968000000000004</v>
      </c>
      <c r="I463" s="160"/>
      <c r="L463" s="156"/>
      <c r="M463" s="161"/>
      <c r="T463" s="162"/>
      <c r="AT463" s="157" t="s">
        <v>141</v>
      </c>
      <c r="AU463" s="157" t="s">
        <v>90</v>
      </c>
      <c r="AV463" s="13" t="s">
        <v>90</v>
      </c>
      <c r="AW463" s="13" t="s">
        <v>36</v>
      </c>
      <c r="AX463" s="13" t="s">
        <v>80</v>
      </c>
      <c r="AY463" s="157" t="s">
        <v>128</v>
      </c>
    </row>
    <row r="464" spans="2:65" s="12" customFormat="1" ht="11.25">
      <c r="B464" s="150"/>
      <c r="D464" s="144" t="s">
        <v>141</v>
      </c>
      <c r="E464" s="151" t="s">
        <v>1</v>
      </c>
      <c r="F464" s="152" t="s">
        <v>387</v>
      </c>
      <c r="H464" s="151" t="s">
        <v>1</v>
      </c>
      <c r="I464" s="153"/>
      <c r="L464" s="150"/>
      <c r="M464" s="154"/>
      <c r="T464" s="155"/>
      <c r="AT464" s="151" t="s">
        <v>141</v>
      </c>
      <c r="AU464" s="151" t="s">
        <v>90</v>
      </c>
      <c r="AV464" s="12" t="s">
        <v>88</v>
      </c>
      <c r="AW464" s="12" t="s">
        <v>36</v>
      </c>
      <c r="AX464" s="12" t="s">
        <v>80</v>
      </c>
      <c r="AY464" s="151" t="s">
        <v>128</v>
      </c>
    </row>
    <row r="465" spans="2:65" s="13" customFormat="1" ht="11.25">
      <c r="B465" s="156"/>
      <c r="D465" s="144" t="s">
        <v>141</v>
      </c>
      <c r="E465" s="157" t="s">
        <v>1</v>
      </c>
      <c r="F465" s="158" t="s">
        <v>449</v>
      </c>
      <c r="H465" s="159">
        <v>3.36</v>
      </c>
      <c r="I465" s="160"/>
      <c r="L465" s="156"/>
      <c r="M465" s="161"/>
      <c r="T465" s="162"/>
      <c r="AT465" s="157" t="s">
        <v>141</v>
      </c>
      <c r="AU465" s="157" t="s">
        <v>90</v>
      </c>
      <c r="AV465" s="13" t="s">
        <v>90</v>
      </c>
      <c r="AW465" s="13" t="s">
        <v>36</v>
      </c>
      <c r="AX465" s="13" t="s">
        <v>80</v>
      </c>
      <c r="AY465" s="157" t="s">
        <v>128</v>
      </c>
    </row>
    <row r="466" spans="2:65" s="14" customFormat="1" ht="11.25">
      <c r="B466" s="163"/>
      <c r="D466" s="144" t="s">
        <v>141</v>
      </c>
      <c r="E466" s="164" t="s">
        <v>1</v>
      </c>
      <c r="F466" s="165" t="s">
        <v>149</v>
      </c>
      <c r="H466" s="166">
        <v>62.328000000000003</v>
      </c>
      <c r="I466" s="167"/>
      <c r="L466" s="163"/>
      <c r="M466" s="168"/>
      <c r="T466" s="169"/>
      <c r="AT466" s="164" t="s">
        <v>141</v>
      </c>
      <c r="AU466" s="164" t="s">
        <v>90</v>
      </c>
      <c r="AV466" s="14" t="s">
        <v>135</v>
      </c>
      <c r="AW466" s="14" t="s">
        <v>36</v>
      </c>
      <c r="AX466" s="14" t="s">
        <v>88</v>
      </c>
      <c r="AY466" s="164" t="s">
        <v>128</v>
      </c>
    </row>
    <row r="467" spans="2:65" s="1" customFormat="1" ht="33" customHeight="1">
      <c r="B467" s="31"/>
      <c r="C467" s="131" t="s">
        <v>450</v>
      </c>
      <c r="D467" s="131" t="s">
        <v>130</v>
      </c>
      <c r="E467" s="132" t="s">
        <v>451</v>
      </c>
      <c r="F467" s="133" t="s">
        <v>452</v>
      </c>
      <c r="G467" s="134" t="s">
        <v>133</v>
      </c>
      <c r="H467" s="135">
        <v>84</v>
      </c>
      <c r="I467" s="136"/>
      <c r="J467" s="137">
        <f>ROUND(I467*H467,2)</f>
        <v>0</v>
      </c>
      <c r="K467" s="133" t="s">
        <v>134</v>
      </c>
      <c r="L467" s="31"/>
      <c r="M467" s="138" t="s">
        <v>1</v>
      </c>
      <c r="N467" s="139" t="s">
        <v>45</v>
      </c>
      <c r="P467" s="140">
        <f>O467*H467</f>
        <v>0</v>
      </c>
      <c r="Q467" s="140">
        <v>7.8799999999999999E-3</v>
      </c>
      <c r="R467" s="140">
        <f>Q467*H467</f>
        <v>0.66191999999999995</v>
      </c>
      <c r="S467" s="140">
        <v>0</v>
      </c>
      <c r="T467" s="141">
        <f>S467*H467</f>
        <v>0</v>
      </c>
      <c r="AR467" s="142" t="s">
        <v>135</v>
      </c>
      <c r="AT467" s="142" t="s">
        <v>130</v>
      </c>
      <c r="AU467" s="142" t="s">
        <v>90</v>
      </c>
      <c r="AY467" s="16" t="s">
        <v>128</v>
      </c>
      <c r="BE467" s="143">
        <f>IF(N467="základní",J467,0)</f>
        <v>0</v>
      </c>
      <c r="BF467" s="143">
        <f>IF(N467="snížená",J467,0)</f>
        <v>0</v>
      </c>
      <c r="BG467" s="143">
        <f>IF(N467="zákl. přenesená",J467,0)</f>
        <v>0</v>
      </c>
      <c r="BH467" s="143">
        <f>IF(N467="sníž. přenesená",J467,0)</f>
        <v>0</v>
      </c>
      <c r="BI467" s="143">
        <f>IF(N467="nulová",J467,0)</f>
        <v>0</v>
      </c>
      <c r="BJ467" s="16" t="s">
        <v>88</v>
      </c>
      <c r="BK467" s="143">
        <f>ROUND(I467*H467,2)</f>
        <v>0</v>
      </c>
      <c r="BL467" s="16" t="s">
        <v>135</v>
      </c>
      <c r="BM467" s="142" t="s">
        <v>453</v>
      </c>
    </row>
    <row r="468" spans="2:65" s="1" customFormat="1" ht="29.25">
      <c r="B468" s="31"/>
      <c r="D468" s="144" t="s">
        <v>137</v>
      </c>
      <c r="F468" s="145" t="s">
        <v>454</v>
      </c>
      <c r="I468" s="146"/>
      <c r="L468" s="31"/>
      <c r="M468" s="147"/>
      <c r="T468" s="55"/>
      <c r="AT468" s="16" t="s">
        <v>137</v>
      </c>
      <c r="AU468" s="16" t="s">
        <v>90</v>
      </c>
    </row>
    <row r="469" spans="2:65" s="1" customFormat="1" ht="11.25">
      <c r="B469" s="31"/>
      <c r="D469" s="148" t="s">
        <v>139</v>
      </c>
      <c r="F469" s="149" t="s">
        <v>455</v>
      </c>
      <c r="I469" s="146"/>
      <c r="L469" s="31"/>
      <c r="M469" s="147"/>
      <c r="T469" s="55"/>
      <c r="AT469" s="16" t="s">
        <v>139</v>
      </c>
      <c r="AU469" s="16" t="s">
        <v>90</v>
      </c>
    </row>
    <row r="470" spans="2:65" s="12" customFormat="1" ht="11.25">
      <c r="B470" s="150"/>
      <c r="D470" s="144" t="s">
        <v>141</v>
      </c>
      <c r="E470" s="151" t="s">
        <v>1</v>
      </c>
      <c r="F470" s="152" t="s">
        <v>456</v>
      </c>
      <c r="H470" s="151" t="s">
        <v>1</v>
      </c>
      <c r="I470" s="153"/>
      <c r="L470" s="150"/>
      <c r="M470" s="154"/>
      <c r="T470" s="155"/>
      <c r="AT470" s="151" t="s">
        <v>141</v>
      </c>
      <c r="AU470" s="151" t="s">
        <v>90</v>
      </c>
      <c r="AV470" s="12" t="s">
        <v>88</v>
      </c>
      <c r="AW470" s="12" t="s">
        <v>36</v>
      </c>
      <c r="AX470" s="12" t="s">
        <v>80</v>
      </c>
      <c r="AY470" s="151" t="s">
        <v>128</v>
      </c>
    </row>
    <row r="471" spans="2:65" s="12" customFormat="1" ht="11.25">
      <c r="B471" s="150"/>
      <c r="D471" s="144" t="s">
        <v>141</v>
      </c>
      <c r="E471" s="151" t="s">
        <v>1</v>
      </c>
      <c r="F471" s="152" t="s">
        <v>143</v>
      </c>
      <c r="H471" s="151" t="s">
        <v>1</v>
      </c>
      <c r="I471" s="153"/>
      <c r="L471" s="150"/>
      <c r="M471" s="154"/>
      <c r="T471" s="155"/>
      <c r="AT471" s="151" t="s">
        <v>141</v>
      </c>
      <c r="AU471" s="151" t="s">
        <v>90</v>
      </c>
      <c r="AV471" s="12" t="s">
        <v>88</v>
      </c>
      <c r="AW471" s="12" t="s">
        <v>36</v>
      </c>
      <c r="AX471" s="12" t="s">
        <v>80</v>
      </c>
      <c r="AY471" s="151" t="s">
        <v>128</v>
      </c>
    </row>
    <row r="472" spans="2:65" s="13" customFormat="1" ht="11.25">
      <c r="B472" s="156"/>
      <c r="D472" s="144" t="s">
        <v>141</v>
      </c>
      <c r="E472" s="157" t="s">
        <v>1</v>
      </c>
      <c r="F472" s="158" t="s">
        <v>457</v>
      </c>
      <c r="H472" s="159">
        <v>72</v>
      </c>
      <c r="I472" s="160"/>
      <c r="L472" s="156"/>
      <c r="M472" s="161"/>
      <c r="T472" s="162"/>
      <c r="AT472" s="157" t="s">
        <v>141</v>
      </c>
      <c r="AU472" s="157" t="s">
        <v>90</v>
      </c>
      <c r="AV472" s="13" t="s">
        <v>90</v>
      </c>
      <c r="AW472" s="13" t="s">
        <v>36</v>
      </c>
      <c r="AX472" s="13" t="s">
        <v>80</v>
      </c>
      <c r="AY472" s="157" t="s">
        <v>128</v>
      </c>
    </row>
    <row r="473" spans="2:65" s="12" customFormat="1" ht="11.25">
      <c r="B473" s="150"/>
      <c r="D473" s="144" t="s">
        <v>141</v>
      </c>
      <c r="E473" s="151" t="s">
        <v>1</v>
      </c>
      <c r="F473" s="152" t="s">
        <v>145</v>
      </c>
      <c r="H473" s="151" t="s">
        <v>1</v>
      </c>
      <c r="I473" s="153"/>
      <c r="L473" s="150"/>
      <c r="M473" s="154"/>
      <c r="T473" s="155"/>
      <c r="AT473" s="151" t="s">
        <v>141</v>
      </c>
      <c r="AU473" s="151" t="s">
        <v>90</v>
      </c>
      <c r="AV473" s="12" t="s">
        <v>88</v>
      </c>
      <c r="AW473" s="12" t="s">
        <v>36</v>
      </c>
      <c r="AX473" s="12" t="s">
        <v>80</v>
      </c>
      <c r="AY473" s="151" t="s">
        <v>128</v>
      </c>
    </row>
    <row r="474" spans="2:65" s="13" customFormat="1" ht="11.25">
      <c r="B474" s="156"/>
      <c r="D474" s="144" t="s">
        <v>141</v>
      </c>
      <c r="E474" s="157" t="s">
        <v>1</v>
      </c>
      <c r="F474" s="158" t="s">
        <v>458</v>
      </c>
      <c r="H474" s="159">
        <v>9.6</v>
      </c>
      <c r="I474" s="160"/>
      <c r="L474" s="156"/>
      <c r="M474" s="161"/>
      <c r="T474" s="162"/>
      <c r="AT474" s="157" t="s">
        <v>141</v>
      </c>
      <c r="AU474" s="157" t="s">
        <v>90</v>
      </c>
      <c r="AV474" s="13" t="s">
        <v>90</v>
      </c>
      <c r="AW474" s="13" t="s">
        <v>36</v>
      </c>
      <c r="AX474" s="13" t="s">
        <v>80</v>
      </c>
      <c r="AY474" s="157" t="s">
        <v>128</v>
      </c>
    </row>
    <row r="475" spans="2:65" s="12" customFormat="1" ht="11.25">
      <c r="B475" s="150"/>
      <c r="D475" s="144" t="s">
        <v>141</v>
      </c>
      <c r="E475" s="151" t="s">
        <v>1</v>
      </c>
      <c r="F475" s="152" t="s">
        <v>459</v>
      </c>
      <c r="H475" s="151" t="s">
        <v>1</v>
      </c>
      <c r="I475" s="153"/>
      <c r="L475" s="150"/>
      <c r="M475" s="154"/>
      <c r="T475" s="155"/>
      <c r="AT475" s="151" t="s">
        <v>141</v>
      </c>
      <c r="AU475" s="151" t="s">
        <v>90</v>
      </c>
      <c r="AV475" s="12" t="s">
        <v>88</v>
      </c>
      <c r="AW475" s="12" t="s">
        <v>36</v>
      </c>
      <c r="AX475" s="12" t="s">
        <v>80</v>
      </c>
      <c r="AY475" s="151" t="s">
        <v>128</v>
      </c>
    </row>
    <row r="476" spans="2:65" s="13" customFormat="1" ht="11.25">
      <c r="B476" s="156"/>
      <c r="D476" s="144" t="s">
        <v>141</v>
      </c>
      <c r="E476" s="157" t="s">
        <v>1</v>
      </c>
      <c r="F476" s="158" t="s">
        <v>460</v>
      </c>
      <c r="H476" s="159">
        <v>2.4</v>
      </c>
      <c r="I476" s="160"/>
      <c r="L476" s="156"/>
      <c r="M476" s="161"/>
      <c r="T476" s="162"/>
      <c r="AT476" s="157" t="s">
        <v>141</v>
      </c>
      <c r="AU476" s="157" t="s">
        <v>90</v>
      </c>
      <c r="AV476" s="13" t="s">
        <v>90</v>
      </c>
      <c r="AW476" s="13" t="s">
        <v>36</v>
      </c>
      <c r="AX476" s="13" t="s">
        <v>80</v>
      </c>
      <c r="AY476" s="157" t="s">
        <v>128</v>
      </c>
    </row>
    <row r="477" spans="2:65" s="14" customFormat="1" ht="11.25">
      <c r="B477" s="163"/>
      <c r="D477" s="144" t="s">
        <v>141</v>
      </c>
      <c r="E477" s="164" t="s">
        <v>1</v>
      </c>
      <c r="F477" s="165" t="s">
        <v>149</v>
      </c>
      <c r="H477" s="166">
        <v>84</v>
      </c>
      <c r="I477" s="167"/>
      <c r="L477" s="163"/>
      <c r="M477" s="168"/>
      <c r="T477" s="169"/>
      <c r="AT477" s="164" t="s">
        <v>141</v>
      </c>
      <c r="AU477" s="164" t="s">
        <v>90</v>
      </c>
      <c r="AV477" s="14" t="s">
        <v>135</v>
      </c>
      <c r="AW477" s="14" t="s">
        <v>36</v>
      </c>
      <c r="AX477" s="14" t="s">
        <v>88</v>
      </c>
      <c r="AY477" s="164" t="s">
        <v>128</v>
      </c>
    </row>
    <row r="478" spans="2:65" s="1" customFormat="1" ht="37.9" customHeight="1">
      <c r="B478" s="31"/>
      <c r="C478" s="131" t="s">
        <v>461</v>
      </c>
      <c r="D478" s="131" t="s">
        <v>130</v>
      </c>
      <c r="E478" s="132" t="s">
        <v>462</v>
      </c>
      <c r="F478" s="133" t="s">
        <v>463</v>
      </c>
      <c r="G478" s="134" t="s">
        <v>133</v>
      </c>
      <c r="H478" s="135">
        <v>84</v>
      </c>
      <c r="I478" s="136"/>
      <c r="J478" s="137">
        <f>ROUND(I478*H478,2)</f>
        <v>0</v>
      </c>
      <c r="K478" s="133" t="s">
        <v>134</v>
      </c>
      <c r="L478" s="31"/>
      <c r="M478" s="138" t="s">
        <v>1</v>
      </c>
      <c r="N478" s="139" t="s">
        <v>45</v>
      </c>
      <c r="P478" s="140">
        <f>O478*H478</f>
        <v>0</v>
      </c>
      <c r="Q478" s="140">
        <v>0</v>
      </c>
      <c r="R478" s="140">
        <f>Q478*H478</f>
        <v>0</v>
      </c>
      <c r="S478" s="140">
        <v>0</v>
      </c>
      <c r="T478" s="141">
        <f>S478*H478</f>
        <v>0</v>
      </c>
      <c r="AR478" s="142" t="s">
        <v>135</v>
      </c>
      <c r="AT478" s="142" t="s">
        <v>130</v>
      </c>
      <c r="AU478" s="142" t="s">
        <v>90</v>
      </c>
      <c r="AY478" s="16" t="s">
        <v>128</v>
      </c>
      <c r="BE478" s="143">
        <f>IF(N478="základní",J478,0)</f>
        <v>0</v>
      </c>
      <c r="BF478" s="143">
        <f>IF(N478="snížená",J478,0)</f>
        <v>0</v>
      </c>
      <c r="BG478" s="143">
        <f>IF(N478="zákl. přenesená",J478,0)</f>
        <v>0</v>
      </c>
      <c r="BH478" s="143">
        <f>IF(N478="sníž. přenesená",J478,0)</f>
        <v>0</v>
      </c>
      <c r="BI478" s="143">
        <f>IF(N478="nulová",J478,0)</f>
        <v>0</v>
      </c>
      <c r="BJ478" s="16" t="s">
        <v>88</v>
      </c>
      <c r="BK478" s="143">
        <f>ROUND(I478*H478,2)</f>
        <v>0</v>
      </c>
      <c r="BL478" s="16" t="s">
        <v>135</v>
      </c>
      <c r="BM478" s="142" t="s">
        <v>464</v>
      </c>
    </row>
    <row r="479" spans="2:65" s="1" customFormat="1" ht="29.25">
      <c r="B479" s="31"/>
      <c r="D479" s="144" t="s">
        <v>137</v>
      </c>
      <c r="F479" s="145" t="s">
        <v>465</v>
      </c>
      <c r="I479" s="146"/>
      <c r="L479" s="31"/>
      <c r="M479" s="147"/>
      <c r="T479" s="55"/>
      <c r="AT479" s="16" t="s">
        <v>137</v>
      </c>
      <c r="AU479" s="16" t="s">
        <v>90</v>
      </c>
    </row>
    <row r="480" spans="2:65" s="1" customFormat="1" ht="11.25">
      <c r="B480" s="31"/>
      <c r="D480" s="148" t="s">
        <v>139</v>
      </c>
      <c r="F480" s="149" t="s">
        <v>466</v>
      </c>
      <c r="I480" s="146"/>
      <c r="L480" s="31"/>
      <c r="M480" s="147"/>
      <c r="T480" s="55"/>
      <c r="AT480" s="16" t="s">
        <v>139</v>
      </c>
      <c r="AU480" s="16" t="s">
        <v>90</v>
      </c>
    </row>
    <row r="481" spans="2:65" s="12" customFormat="1" ht="11.25">
      <c r="B481" s="150"/>
      <c r="D481" s="144" t="s">
        <v>141</v>
      </c>
      <c r="E481" s="151" t="s">
        <v>1</v>
      </c>
      <c r="F481" s="152" t="s">
        <v>456</v>
      </c>
      <c r="H481" s="151" t="s">
        <v>1</v>
      </c>
      <c r="I481" s="153"/>
      <c r="L481" s="150"/>
      <c r="M481" s="154"/>
      <c r="T481" s="155"/>
      <c r="AT481" s="151" t="s">
        <v>141</v>
      </c>
      <c r="AU481" s="151" t="s">
        <v>90</v>
      </c>
      <c r="AV481" s="12" t="s">
        <v>88</v>
      </c>
      <c r="AW481" s="12" t="s">
        <v>36</v>
      </c>
      <c r="AX481" s="12" t="s">
        <v>80</v>
      </c>
      <c r="AY481" s="151" t="s">
        <v>128</v>
      </c>
    </row>
    <row r="482" spans="2:65" s="12" customFormat="1" ht="11.25">
      <c r="B482" s="150"/>
      <c r="D482" s="144" t="s">
        <v>141</v>
      </c>
      <c r="E482" s="151" t="s">
        <v>1</v>
      </c>
      <c r="F482" s="152" t="s">
        <v>143</v>
      </c>
      <c r="H482" s="151" t="s">
        <v>1</v>
      </c>
      <c r="I482" s="153"/>
      <c r="L482" s="150"/>
      <c r="M482" s="154"/>
      <c r="T482" s="155"/>
      <c r="AT482" s="151" t="s">
        <v>141</v>
      </c>
      <c r="AU482" s="151" t="s">
        <v>90</v>
      </c>
      <c r="AV482" s="12" t="s">
        <v>88</v>
      </c>
      <c r="AW482" s="12" t="s">
        <v>36</v>
      </c>
      <c r="AX482" s="12" t="s">
        <v>80</v>
      </c>
      <c r="AY482" s="151" t="s">
        <v>128</v>
      </c>
    </row>
    <row r="483" spans="2:65" s="13" customFormat="1" ht="11.25">
      <c r="B483" s="156"/>
      <c r="D483" s="144" t="s">
        <v>141</v>
      </c>
      <c r="E483" s="157" t="s">
        <v>1</v>
      </c>
      <c r="F483" s="158" t="s">
        <v>457</v>
      </c>
      <c r="H483" s="159">
        <v>72</v>
      </c>
      <c r="I483" s="160"/>
      <c r="L483" s="156"/>
      <c r="M483" s="161"/>
      <c r="T483" s="162"/>
      <c r="AT483" s="157" t="s">
        <v>141</v>
      </c>
      <c r="AU483" s="157" t="s">
        <v>90</v>
      </c>
      <c r="AV483" s="13" t="s">
        <v>90</v>
      </c>
      <c r="AW483" s="13" t="s">
        <v>36</v>
      </c>
      <c r="AX483" s="13" t="s">
        <v>80</v>
      </c>
      <c r="AY483" s="157" t="s">
        <v>128</v>
      </c>
    </row>
    <row r="484" spans="2:65" s="12" customFormat="1" ht="11.25">
      <c r="B484" s="150"/>
      <c r="D484" s="144" t="s">
        <v>141</v>
      </c>
      <c r="E484" s="151" t="s">
        <v>1</v>
      </c>
      <c r="F484" s="152" t="s">
        <v>145</v>
      </c>
      <c r="H484" s="151" t="s">
        <v>1</v>
      </c>
      <c r="I484" s="153"/>
      <c r="L484" s="150"/>
      <c r="M484" s="154"/>
      <c r="T484" s="155"/>
      <c r="AT484" s="151" t="s">
        <v>141</v>
      </c>
      <c r="AU484" s="151" t="s">
        <v>90</v>
      </c>
      <c r="AV484" s="12" t="s">
        <v>88</v>
      </c>
      <c r="AW484" s="12" t="s">
        <v>36</v>
      </c>
      <c r="AX484" s="12" t="s">
        <v>80</v>
      </c>
      <c r="AY484" s="151" t="s">
        <v>128</v>
      </c>
    </row>
    <row r="485" spans="2:65" s="13" customFormat="1" ht="11.25">
      <c r="B485" s="156"/>
      <c r="D485" s="144" t="s">
        <v>141</v>
      </c>
      <c r="E485" s="157" t="s">
        <v>1</v>
      </c>
      <c r="F485" s="158" t="s">
        <v>458</v>
      </c>
      <c r="H485" s="159">
        <v>9.6</v>
      </c>
      <c r="I485" s="160"/>
      <c r="L485" s="156"/>
      <c r="M485" s="161"/>
      <c r="T485" s="162"/>
      <c r="AT485" s="157" t="s">
        <v>141</v>
      </c>
      <c r="AU485" s="157" t="s">
        <v>90</v>
      </c>
      <c r="AV485" s="13" t="s">
        <v>90</v>
      </c>
      <c r="AW485" s="13" t="s">
        <v>36</v>
      </c>
      <c r="AX485" s="13" t="s">
        <v>80</v>
      </c>
      <c r="AY485" s="157" t="s">
        <v>128</v>
      </c>
    </row>
    <row r="486" spans="2:65" s="12" customFormat="1" ht="11.25">
      <c r="B486" s="150"/>
      <c r="D486" s="144" t="s">
        <v>141</v>
      </c>
      <c r="E486" s="151" t="s">
        <v>1</v>
      </c>
      <c r="F486" s="152" t="s">
        <v>459</v>
      </c>
      <c r="H486" s="151" t="s">
        <v>1</v>
      </c>
      <c r="I486" s="153"/>
      <c r="L486" s="150"/>
      <c r="M486" s="154"/>
      <c r="T486" s="155"/>
      <c r="AT486" s="151" t="s">
        <v>141</v>
      </c>
      <c r="AU486" s="151" t="s">
        <v>90</v>
      </c>
      <c r="AV486" s="12" t="s">
        <v>88</v>
      </c>
      <c r="AW486" s="12" t="s">
        <v>36</v>
      </c>
      <c r="AX486" s="12" t="s">
        <v>80</v>
      </c>
      <c r="AY486" s="151" t="s">
        <v>128</v>
      </c>
    </row>
    <row r="487" spans="2:65" s="13" customFormat="1" ht="11.25">
      <c r="B487" s="156"/>
      <c r="D487" s="144" t="s">
        <v>141</v>
      </c>
      <c r="E487" s="157" t="s">
        <v>1</v>
      </c>
      <c r="F487" s="158" t="s">
        <v>460</v>
      </c>
      <c r="H487" s="159">
        <v>2.4</v>
      </c>
      <c r="I487" s="160"/>
      <c r="L487" s="156"/>
      <c r="M487" s="161"/>
      <c r="T487" s="162"/>
      <c r="AT487" s="157" t="s">
        <v>141</v>
      </c>
      <c r="AU487" s="157" t="s">
        <v>90</v>
      </c>
      <c r="AV487" s="13" t="s">
        <v>90</v>
      </c>
      <c r="AW487" s="13" t="s">
        <v>36</v>
      </c>
      <c r="AX487" s="13" t="s">
        <v>80</v>
      </c>
      <c r="AY487" s="157" t="s">
        <v>128</v>
      </c>
    </row>
    <row r="488" spans="2:65" s="14" customFormat="1" ht="11.25">
      <c r="B488" s="163"/>
      <c r="D488" s="144" t="s">
        <v>141</v>
      </c>
      <c r="E488" s="164" t="s">
        <v>1</v>
      </c>
      <c r="F488" s="165" t="s">
        <v>149</v>
      </c>
      <c r="H488" s="166">
        <v>84</v>
      </c>
      <c r="I488" s="167"/>
      <c r="L488" s="163"/>
      <c r="M488" s="168"/>
      <c r="T488" s="169"/>
      <c r="AT488" s="164" t="s">
        <v>141</v>
      </c>
      <c r="AU488" s="164" t="s">
        <v>90</v>
      </c>
      <c r="AV488" s="14" t="s">
        <v>135</v>
      </c>
      <c r="AW488" s="14" t="s">
        <v>36</v>
      </c>
      <c r="AX488" s="14" t="s">
        <v>88</v>
      </c>
      <c r="AY488" s="164" t="s">
        <v>128</v>
      </c>
    </row>
    <row r="489" spans="2:65" s="11" customFormat="1" ht="22.9" customHeight="1">
      <c r="B489" s="119"/>
      <c r="D489" s="120" t="s">
        <v>79</v>
      </c>
      <c r="E489" s="129" t="s">
        <v>171</v>
      </c>
      <c r="F489" s="129" t="s">
        <v>467</v>
      </c>
      <c r="I489" s="122"/>
      <c r="J489" s="130">
        <f>BK489</f>
        <v>0</v>
      </c>
      <c r="L489" s="119"/>
      <c r="M489" s="124"/>
      <c r="P489" s="125">
        <f>SUM(P490:P547)</f>
        <v>0</v>
      </c>
      <c r="R489" s="125">
        <f>SUM(R490:R547)</f>
        <v>0</v>
      </c>
      <c r="T489" s="126">
        <f>SUM(T490:T547)</f>
        <v>0</v>
      </c>
      <c r="AR489" s="120" t="s">
        <v>88</v>
      </c>
      <c r="AT489" s="127" t="s">
        <v>79</v>
      </c>
      <c r="AU489" s="127" t="s">
        <v>88</v>
      </c>
      <c r="AY489" s="120" t="s">
        <v>128</v>
      </c>
      <c r="BK489" s="128">
        <f>SUM(BK490:BK547)</f>
        <v>0</v>
      </c>
    </row>
    <row r="490" spans="2:65" s="1" customFormat="1" ht="16.5" customHeight="1">
      <c r="B490" s="31"/>
      <c r="C490" s="131" t="s">
        <v>468</v>
      </c>
      <c r="D490" s="131" t="s">
        <v>130</v>
      </c>
      <c r="E490" s="132" t="s">
        <v>469</v>
      </c>
      <c r="F490" s="133" t="s">
        <v>470</v>
      </c>
      <c r="G490" s="134" t="s">
        <v>133</v>
      </c>
      <c r="H490" s="135">
        <v>427.8</v>
      </c>
      <c r="I490" s="136"/>
      <c r="J490" s="137">
        <f>ROUND(I490*H490,2)</f>
        <v>0</v>
      </c>
      <c r="K490" s="133" t="s">
        <v>134</v>
      </c>
      <c r="L490" s="31"/>
      <c r="M490" s="138" t="s">
        <v>1</v>
      </c>
      <c r="N490" s="139" t="s">
        <v>45</v>
      </c>
      <c r="P490" s="140">
        <f>O490*H490</f>
        <v>0</v>
      </c>
      <c r="Q490" s="140">
        <v>0</v>
      </c>
      <c r="R490" s="140">
        <f>Q490*H490</f>
        <v>0</v>
      </c>
      <c r="S490" s="140">
        <v>0</v>
      </c>
      <c r="T490" s="141">
        <f>S490*H490</f>
        <v>0</v>
      </c>
      <c r="AR490" s="142" t="s">
        <v>135</v>
      </c>
      <c r="AT490" s="142" t="s">
        <v>130</v>
      </c>
      <c r="AU490" s="142" t="s">
        <v>90</v>
      </c>
      <c r="AY490" s="16" t="s">
        <v>128</v>
      </c>
      <c r="BE490" s="143">
        <f>IF(N490="základní",J490,0)</f>
        <v>0</v>
      </c>
      <c r="BF490" s="143">
        <f>IF(N490="snížená",J490,0)</f>
        <v>0</v>
      </c>
      <c r="BG490" s="143">
        <f>IF(N490="zákl. přenesená",J490,0)</f>
        <v>0</v>
      </c>
      <c r="BH490" s="143">
        <f>IF(N490="sníž. přenesená",J490,0)</f>
        <v>0</v>
      </c>
      <c r="BI490" s="143">
        <f>IF(N490="nulová",J490,0)</f>
        <v>0</v>
      </c>
      <c r="BJ490" s="16" t="s">
        <v>88</v>
      </c>
      <c r="BK490" s="143">
        <f>ROUND(I490*H490,2)</f>
        <v>0</v>
      </c>
      <c r="BL490" s="16" t="s">
        <v>135</v>
      </c>
      <c r="BM490" s="142" t="s">
        <v>471</v>
      </c>
    </row>
    <row r="491" spans="2:65" s="1" customFormat="1" ht="11.25">
      <c r="B491" s="31"/>
      <c r="D491" s="144" t="s">
        <v>137</v>
      </c>
      <c r="F491" s="145" t="s">
        <v>470</v>
      </c>
      <c r="I491" s="146"/>
      <c r="L491" s="31"/>
      <c r="M491" s="147"/>
      <c r="T491" s="55"/>
      <c r="AT491" s="16" t="s">
        <v>137</v>
      </c>
      <c r="AU491" s="16" t="s">
        <v>90</v>
      </c>
    </row>
    <row r="492" spans="2:65" s="1" customFormat="1" ht="11.25">
      <c r="B492" s="31"/>
      <c r="D492" s="148" t="s">
        <v>139</v>
      </c>
      <c r="F492" s="149" t="s">
        <v>472</v>
      </c>
      <c r="I492" s="146"/>
      <c r="L492" s="31"/>
      <c r="M492" s="147"/>
      <c r="T492" s="55"/>
      <c r="AT492" s="16" t="s">
        <v>139</v>
      </c>
      <c r="AU492" s="16" t="s">
        <v>90</v>
      </c>
    </row>
    <row r="493" spans="2:65" s="12" customFormat="1" ht="11.25">
      <c r="B493" s="150"/>
      <c r="D493" s="144" t="s">
        <v>141</v>
      </c>
      <c r="E493" s="151" t="s">
        <v>1</v>
      </c>
      <c r="F493" s="152" t="s">
        <v>142</v>
      </c>
      <c r="H493" s="151" t="s">
        <v>1</v>
      </c>
      <c r="I493" s="153"/>
      <c r="L493" s="150"/>
      <c r="M493" s="154"/>
      <c r="T493" s="155"/>
      <c r="AT493" s="151" t="s">
        <v>141</v>
      </c>
      <c r="AU493" s="151" t="s">
        <v>90</v>
      </c>
      <c r="AV493" s="12" t="s">
        <v>88</v>
      </c>
      <c r="AW493" s="12" t="s">
        <v>36</v>
      </c>
      <c r="AX493" s="12" t="s">
        <v>80</v>
      </c>
      <c r="AY493" s="151" t="s">
        <v>128</v>
      </c>
    </row>
    <row r="494" spans="2:65" s="12" customFormat="1" ht="11.25">
      <c r="B494" s="150"/>
      <c r="D494" s="144" t="s">
        <v>141</v>
      </c>
      <c r="E494" s="151" t="s">
        <v>1</v>
      </c>
      <c r="F494" s="152" t="s">
        <v>143</v>
      </c>
      <c r="H494" s="151" t="s">
        <v>1</v>
      </c>
      <c r="I494" s="153"/>
      <c r="L494" s="150"/>
      <c r="M494" s="154"/>
      <c r="T494" s="155"/>
      <c r="AT494" s="151" t="s">
        <v>141</v>
      </c>
      <c r="AU494" s="151" t="s">
        <v>90</v>
      </c>
      <c r="AV494" s="12" t="s">
        <v>88</v>
      </c>
      <c r="AW494" s="12" t="s">
        <v>36</v>
      </c>
      <c r="AX494" s="12" t="s">
        <v>80</v>
      </c>
      <c r="AY494" s="151" t="s">
        <v>128</v>
      </c>
    </row>
    <row r="495" spans="2:65" s="13" customFormat="1" ht="11.25">
      <c r="B495" s="156"/>
      <c r="D495" s="144" t="s">
        <v>141</v>
      </c>
      <c r="E495" s="157" t="s">
        <v>1</v>
      </c>
      <c r="F495" s="158" t="s">
        <v>144</v>
      </c>
      <c r="H495" s="159">
        <v>369</v>
      </c>
      <c r="I495" s="160"/>
      <c r="L495" s="156"/>
      <c r="M495" s="161"/>
      <c r="T495" s="162"/>
      <c r="AT495" s="157" t="s">
        <v>141</v>
      </c>
      <c r="AU495" s="157" t="s">
        <v>90</v>
      </c>
      <c r="AV495" s="13" t="s">
        <v>90</v>
      </c>
      <c r="AW495" s="13" t="s">
        <v>36</v>
      </c>
      <c r="AX495" s="13" t="s">
        <v>80</v>
      </c>
      <c r="AY495" s="157" t="s">
        <v>128</v>
      </c>
    </row>
    <row r="496" spans="2:65" s="12" customFormat="1" ht="11.25">
      <c r="B496" s="150"/>
      <c r="D496" s="144" t="s">
        <v>141</v>
      </c>
      <c r="E496" s="151" t="s">
        <v>1</v>
      </c>
      <c r="F496" s="152" t="s">
        <v>145</v>
      </c>
      <c r="H496" s="151" t="s">
        <v>1</v>
      </c>
      <c r="I496" s="153"/>
      <c r="L496" s="150"/>
      <c r="M496" s="154"/>
      <c r="T496" s="155"/>
      <c r="AT496" s="151" t="s">
        <v>141</v>
      </c>
      <c r="AU496" s="151" t="s">
        <v>90</v>
      </c>
      <c r="AV496" s="12" t="s">
        <v>88</v>
      </c>
      <c r="AW496" s="12" t="s">
        <v>36</v>
      </c>
      <c r="AX496" s="12" t="s">
        <v>80</v>
      </c>
      <c r="AY496" s="151" t="s">
        <v>128</v>
      </c>
    </row>
    <row r="497" spans="2:65" s="13" customFormat="1" ht="11.25">
      <c r="B497" s="156"/>
      <c r="D497" s="144" t="s">
        <v>141</v>
      </c>
      <c r="E497" s="157" t="s">
        <v>1</v>
      </c>
      <c r="F497" s="158" t="s">
        <v>146</v>
      </c>
      <c r="H497" s="159">
        <v>54.4</v>
      </c>
      <c r="I497" s="160"/>
      <c r="L497" s="156"/>
      <c r="M497" s="161"/>
      <c r="T497" s="162"/>
      <c r="AT497" s="157" t="s">
        <v>141</v>
      </c>
      <c r="AU497" s="157" t="s">
        <v>90</v>
      </c>
      <c r="AV497" s="13" t="s">
        <v>90</v>
      </c>
      <c r="AW497" s="13" t="s">
        <v>36</v>
      </c>
      <c r="AX497" s="13" t="s">
        <v>80</v>
      </c>
      <c r="AY497" s="157" t="s">
        <v>128</v>
      </c>
    </row>
    <row r="498" spans="2:65" s="12" customFormat="1" ht="11.25">
      <c r="B498" s="150"/>
      <c r="D498" s="144" t="s">
        <v>141</v>
      </c>
      <c r="E498" s="151" t="s">
        <v>1</v>
      </c>
      <c r="F498" s="152" t="s">
        <v>147</v>
      </c>
      <c r="H498" s="151" t="s">
        <v>1</v>
      </c>
      <c r="I498" s="153"/>
      <c r="L498" s="150"/>
      <c r="M498" s="154"/>
      <c r="T498" s="155"/>
      <c r="AT498" s="151" t="s">
        <v>141</v>
      </c>
      <c r="AU498" s="151" t="s">
        <v>90</v>
      </c>
      <c r="AV498" s="12" t="s">
        <v>88</v>
      </c>
      <c r="AW498" s="12" t="s">
        <v>36</v>
      </c>
      <c r="AX498" s="12" t="s">
        <v>80</v>
      </c>
      <c r="AY498" s="151" t="s">
        <v>128</v>
      </c>
    </row>
    <row r="499" spans="2:65" s="13" customFormat="1" ht="11.25">
      <c r="B499" s="156"/>
      <c r="D499" s="144" t="s">
        <v>141</v>
      </c>
      <c r="E499" s="157" t="s">
        <v>1</v>
      </c>
      <c r="F499" s="158" t="s">
        <v>148</v>
      </c>
      <c r="H499" s="159">
        <v>4.4000000000000004</v>
      </c>
      <c r="I499" s="160"/>
      <c r="L499" s="156"/>
      <c r="M499" s="161"/>
      <c r="T499" s="162"/>
      <c r="AT499" s="157" t="s">
        <v>141</v>
      </c>
      <c r="AU499" s="157" t="s">
        <v>90</v>
      </c>
      <c r="AV499" s="13" t="s">
        <v>90</v>
      </c>
      <c r="AW499" s="13" t="s">
        <v>36</v>
      </c>
      <c r="AX499" s="13" t="s">
        <v>80</v>
      </c>
      <c r="AY499" s="157" t="s">
        <v>128</v>
      </c>
    </row>
    <row r="500" spans="2:65" s="14" customFormat="1" ht="11.25">
      <c r="B500" s="163"/>
      <c r="D500" s="144" t="s">
        <v>141</v>
      </c>
      <c r="E500" s="164" t="s">
        <v>1</v>
      </c>
      <c r="F500" s="165" t="s">
        <v>149</v>
      </c>
      <c r="H500" s="166">
        <v>427.79999999999995</v>
      </c>
      <c r="I500" s="167"/>
      <c r="L500" s="163"/>
      <c r="M500" s="168"/>
      <c r="T500" s="169"/>
      <c r="AT500" s="164" t="s">
        <v>141</v>
      </c>
      <c r="AU500" s="164" t="s">
        <v>90</v>
      </c>
      <c r="AV500" s="14" t="s">
        <v>135</v>
      </c>
      <c r="AW500" s="14" t="s">
        <v>36</v>
      </c>
      <c r="AX500" s="14" t="s">
        <v>88</v>
      </c>
      <c r="AY500" s="164" t="s">
        <v>128</v>
      </c>
    </row>
    <row r="501" spans="2:65" s="1" customFormat="1" ht="33" customHeight="1">
      <c r="B501" s="31"/>
      <c r="C501" s="131" t="s">
        <v>473</v>
      </c>
      <c r="D501" s="131" t="s">
        <v>130</v>
      </c>
      <c r="E501" s="132" t="s">
        <v>474</v>
      </c>
      <c r="F501" s="133" t="s">
        <v>475</v>
      </c>
      <c r="G501" s="134" t="s">
        <v>133</v>
      </c>
      <c r="H501" s="135">
        <v>553</v>
      </c>
      <c r="I501" s="136"/>
      <c r="J501" s="137">
        <f>ROUND(I501*H501,2)</f>
        <v>0</v>
      </c>
      <c r="K501" s="133" t="s">
        <v>134</v>
      </c>
      <c r="L501" s="31"/>
      <c r="M501" s="138" t="s">
        <v>1</v>
      </c>
      <c r="N501" s="139" t="s">
        <v>45</v>
      </c>
      <c r="P501" s="140">
        <f>O501*H501</f>
        <v>0</v>
      </c>
      <c r="Q501" s="140">
        <v>0</v>
      </c>
      <c r="R501" s="140">
        <f>Q501*H501</f>
        <v>0</v>
      </c>
      <c r="S501" s="140">
        <v>0</v>
      </c>
      <c r="T501" s="141">
        <f>S501*H501</f>
        <v>0</v>
      </c>
      <c r="AR501" s="142" t="s">
        <v>135</v>
      </c>
      <c r="AT501" s="142" t="s">
        <v>130</v>
      </c>
      <c r="AU501" s="142" t="s">
        <v>90</v>
      </c>
      <c r="AY501" s="16" t="s">
        <v>128</v>
      </c>
      <c r="BE501" s="143">
        <f>IF(N501="základní",J501,0)</f>
        <v>0</v>
      </c>
      <c r="BF501" s="143">
        <f>IF(N501="snížená",J501,0)</f>
        <v>0</v>
      </c>
      <c r="BG501" s="143">
        <f>IF(N501="zákl. přenesená",J501,0)</f>
        <v>0</v>
      </c>
      <c r="BH501" s="143">
        <f>IF(N501="sníž. přenesená",J501,0)</f>
        <v>0</v>
      </c>
      <c r="BI501" s="143">
        <f>IF(N501="nulová",J501,0)</f>
        <v>0</v>
      </c>
      <c r="BJ501" s="16" t="s">
        <v>88</v>
      </c>
      <c r="BK501" s="143">
        <f>ROUND(I501*H501,2)</f>
        <v>0</v>
      </c>
      <c r="BL501" s="16" t="s">
        <v>135</v>
      </c>
      <c r="BM501" s="142" t="s">
        <v>476</v>
      </c>
    </row>
    <row r="502" spans="2:65" s="1" customFormat="1" ht="29.25">
      <c r="B502" s="31"/>
      <c r="D502" s="144" t="s">
        <v>137</v>
      </c>
      <c r="F502" s="145" t="s">
        <v>477</v>
      </c>
      <c r="I502" s="146"/>
      <c r="L502" s="31"/>
      <c r="M502" s="147"/>
      <c r="T502" s="55"/>
      <c r="AT502" s="16" t="s">
        <v>137</v>
      </c>
      <c r="AU502" s="16" t="s">
        <v>90</v>
      </c>
    </row>
    <row r="503" spans="2:65" s="1" customFormat="1" ht="11.25">
      <c r="B503" s="31"/>
      <c r="D503" s="148" t="s">
        <v>139</v>
      </c>
      <c r="F503" s="149" t="s">
        <v>478</v>
      </c>
      <c r="I503" s="146"/>
      <c r="L503" s="31"/>
      <c r="M503" s="147"/>
      <c r="T503" s="55"/>
      <c r="AT503" s="16" t="s">
        <v>139</v>
      </c>
      <c r="AU503" s="16" t="s">
        <v>90</v>
      </c>
    </row>
    <row r="504" spans="2:65" s="12" customFormat="1" ht="11.25">
      <c r="B504" s="150"/>
      <c r="D504" s="144" t="s">
        <v>141</v>
      </c>
      <c r="E504" s="151" t="s">
        <v>1</v>
      </c>
      <c r="F504" s="152" t="s">
        <v>142</v>
      </c>
      <c r="H504" s="151" t="s">
        <v>1</v>
      </c>
      <c r="I504" s="153"/>
      <c r="L504" s="150"/>
      <c r="M504" s="154"/>
      <c r="T504" s="155"/>
      <c r="AT504" s="151" t="s">
        <v>141</v>
      </c>
      <c r="AU504" s="151" t="s">
        <v>90</v>
      </c>
      <c r="AV504" s="12" t="s">
        <v>88</v>
      </c>
      <c r="AW504" s="12" t="s">
        <v>36</v>
      </c>
      <c r="AX504" s="12" t="s">
        <v>80</v>
      </c>
      <c r="AY504" s="151" t="s">
        <v>128</v>
      </c>
    </row>
    <row r="505" spans="2:65" s="12" customFormat="1" ht="11.25">
      <c r="B505" s="150"/>
      <c r="D505" s="144" t="s">
        <v>141</v>
      </c>
      <c r="E505" s="151" t="s">
        <v>1</v>
      </c>
      <c r="F505" s="152" t="s">
        <v>143</v>
      </c>
      <c r="H505" s="151" t="s">
        <v>1</v>
      </c>
      <c r="I505" s="153"/>
      <c r="L505" s="150"/>
      <c r="M505" s="154"/>
      <c r="T505" s="155"/>
      <c r="AT505" s="151" t="s">
        <v>141</v>
      </c>
      <c r="AU505" s="151" t="s">
        <v>90</v>
      </c>
      <c r="AV505" s="12" t="s">
        <v>88</v>
      </c>
      <c r="AW505" s="12" t="s">
        <v>36</v>
      </c>
      <c r="AX505" s="12" t="s">
        <v>80</v>
      </c>
      <c r="AY505" s="151" t="s">
        <v>128</v>
      </c>
    </row>
    <row r="506" spans="2:65" s="13" customFormat="1" ht="11.25">
      <c r="B506" s="156"/>
      <c r="D506" s="144" t="s">
        <v>141</v>
      </c>
      <c r="E506" s="157" t="s">
        <v>1</v>
      </c>
      <c r="F506" s="158" t="s">
        <v>169</v>
      </c>
      <c r="H506" s="159">
        <v>459</v>
      </c>
      <c r="I506" s="160"/>
      <c r="L506" s="156"/>
      <c r="M506" s="161"/>
      <c r="T506" s="162"/>
      <c r="AT506" s="157" t="s">
        <v>141</v>
      </c>
      <c r="AU506" s="157" t="s">
        <v>90</v>
      </c>
      <c r="AV506" s="13" t="s">
        <v>90</v>
      </c>
      <c r="AW506" s="13" t="s">
        <v>36</v>
      </c>
      <c r="AX506" s="13" t="s">
        <v>80</v>
      </c>
      <c r="AY506" s="157" t="s">
        <v>128</v>
      </c>
    </row>
    <row r="507" spans="2:65" s="12" customFormat="1" ht="11.25">
      <c r="B507" s="150"/>
      <c r="D507" s="144" t="s">
        <v>141</v>
      </c>
      <c r="E507" s="151" t="s">
        <v>1</v>
      </c>
      <c r="F507" s="152" t="s">
        <v>145</v>
      </c>
      <c r="H507" s="151" t="s">
        <v>1</v>
      </c>
      <c r="I507" s="153"/>
      <c r="L507" s="150"/>
      <c r="M507" s="154"/>
      <c r="T507" s="155"/>
      <c r="AT507" s="151" t="s">
        <v>141</v>
      </c>
      <c r="AU507" s="151" t="s">
        <v>90</v>
      </c>
      <c r="AV507" s="12" t="s">
        <v>88</v>
      </c>
      <c r="AW507" s="12" t="s">
        <v>36</v>
      </c>
      <c r="AX507" s="12" t="s">
        <v>80</v>
      </c>
      <c r="AY507" s="151" t="s">
        <v>128</v>
      </c>
    </row>
    <row r="508" spans="2:65" s="13" customFormat="1" ht="11.25">
      <c r="B508" s="156"/>
      <c r="D508" s="144" t="s">
        <v>141</v>
      </c>
      <c r="E508" s="157" t="s">
        <v>1</v>
      </c>
      <c r="F508" s="158" t="s">
        <v>170</v>
      </c>
      <c r="H508" s="159">
        <v>89.6</v>
      </c>
      <c r="I508" s="160"/>
      <c r="L508" s="156"/>
      <c r="M508" s="161"/>
      <c r="T508" s="162"/>
      <c r="AT508" s="157" t="s">
        <v>141</v>
      </c>
      <c r="AU508" s="157" t="s">
        <v>90</v>
      </c>
      <c r="AV508" s="13" t="s">
        <v>90</v>
      </c>
      <c r="AW508" s="13" t="s">
        <v>36</v>
      </c>
      <c r="AX508" s="13" t="s">
        <v>80</v>
      </c>
      <c r="AY508" s="157" t="s">
        <v>128</v>
      </c>
    </row>
    <row r="509" spans="2:65" s="12" customFormat="1" ht="11.25">
      <c r="B509" s="150"/>
      <c r="D509" s="144" t="s">
        <v>141</v>
      </c>
      <c r="E509" s="151" t="s">
        <v>1</v>
      </c>
      <c r="F509" s="152" t="s">
        <v>147</v>
      </c>
      <c r="H509" s="151" t="s">
        <v>1</v>
      </c>
      <c r="I509" s="153"/>
      <c r="L509" s="150"/>
      <c r="M509" s="154"/>
      <c r="T509" s="155"/>
      <c r="AT509" s="151" t="s">
        <v>141</v>
      </c>
      <c r="AU509" s="151" t="s">
        <v>90</v>
      </c>
      <c r="AV509" s="12" t="s">
        <v>88</v>
      </c>
      <c r="AW509" s="12" t="s">
        <v>36</v>
      </c>
      <c r="AX509" s="12" t="s">
        <v>80</v>
      </c>
      <c r="AY509" s="151" t="s">
        <v>128</v>
      </c>
    </row>
    <row r="510" spans="2:65" s="13" customFormat="1" ht="11.25">
      <c r="B510" s="156"/>
      <c r="D510" s="144" t="s">
        <v>141</v>
      </c>
      <c r="E510" s="157" t="s">
        <v>1</v>
      </c>
      <c r="F510" s="158" t="s">
        <v>148</v>
      </c>
      <c r="H510" s="159">
        <v>4.4000000000000004</v>
      </c>
      <c r="I510" s="160"/>
      <c r="L510" s="156"/>
      <c r="M510" s="161"/>
      <c r="T510" s="162"/>
      <c r="AT510" s="157" t="s">
        <v>141</v>
      </c>
      <c r="AU510" s="157" t="s">
        <v>90</v>
      </c>
      <c r="AV510" s="13" t="s">
        <v>90</v>
      </c>
      <c r="AW510" s="13" t="s">
        <v>36</v>
      </c>
      <c r="AX510" s="13" t="s">
        <v>80</v>
      </c>
      <c r="AY510" s="157" t="s">
        <v>128</v>
      </c>
    </row>
    <row r="511" spans="2:65" s="14" customFormat="1" ht="11.25">
      <c r="B511" s="163"/>
      <c r="D511" s="144" t="s">
        <v>141</v>
      </c>
      <c r="E511" s="164" t="s">
        <v>1</v>
      </c>
      <c r="F511" s="165" t="s">
        <v>149</v>
      </c>
      <c r="H511" s="166">
        <v>553</v>
      </c>
      <c r="I511" s="167"/>
      <c r="L511" s="163"/>
      <c r="M511" s="168"/>
      <c r="T511" s="169"/>
      <c r="AT511" s="164" t="s">
        <v>141</v>
      </c>
      <c r="AU511" s="164" t="s">
        <v>90</v>
      </c>
      <c r="AV511" s="14" t="s">
        <v>135</v>
      </c>
      <c r="AW511" s="14" t="s">
        <v>36</v>
      </c>
      <c r="AX511" s="14" t="s">
        <v>88</v>
      </c>
      <c r="AY511" s="164" t="s">
        <v>128</v>
      </c>
    </row>
    <row r="512" spans="2:65" s="1" customFormat="1" ht="24.2" customHeight="1">
      <c r="B512" s="31"/>
      <c r="C512" s="131" t="s">
        <v>479</v>
      </c>
      <c r="D512" s="131" t="s">
        <v>130</v>
      </c>
      <c r="E512" s="132" t="s">
        <v>480</v>
      </c>
      <c r="F512" s="133" t="s">
        <v>481</v>
      </c>
      <c r="G512" s="134" t="s">
        <v>133</v>
      </c>
      <c r="H512" s="135">
        <v>492</v>
      </c>
      <c r="I512" s="136"/>
      <c r="J512" s="137">
        <f>ROUND(I512*H512,2)</f>
        <v>0</v>
      </c>
      <c r="K512" s="133" t="s">
        <v>134</v>
      </c>
      <c r="L512" s="31"/>
      <c r="M512" s="138" t="s">
        <v>1</v>
      </c>
      <c r="N512" s="139" t="s">
        <v>45</v>
      </c>
      <c r="P512" s="140">
        <f>O512*H512</f>
        <v>0</v>
      </c>
      <c r="Q512" s="140">
        <v>0</v>
      </c>
      <c r="R512" s="140">
        <f>Q512*H512</f>
        <v>0</v>
      </c>
      <c r="S512" s="140">
        <v>0</v>
      </c>
      <c r="T512" s="141">
        <f>S512*H512</f>
        <v>0</v>
      </c>
      <c r="AR512" s="142" t="s">
        <v>135</v>
      </c>
      <c r="AT512" s="142" t="s">
        <v>130</v>
      </c>
      <c r="AU512" s="142" t="s">
        <v>90</v>
      </c>
      <c r="AY512" s="16" t="s">
        <v>128</v>
      </c>
      <c r="BE512" s="143">
        <f>IF(N512="základní",J512,0)</f>
        <v>0</v>
      </c>
      <c r="BF512" s="143">
        <f>IF(N512="snížená",J512,0)</f>
        <v>0</v>
      </c>
      <c r="BG512" s="143">
        <f>IF(N512="zákl. přenesená",J512,0)</f>
        <v>0</v>
      </c>
      <c r="BH512" s="143">
        <f>IF(N512="sníž. přenesená",J512,0)</f>
        <v>0</v>
      </c>
      <c r="BI512" s="143">
        <f>IF(N512="nulová",J512,0)</f>
        <v>0</v>
      </c>
      <c r="BJ512" s="16" t="s">
        <v>88</v>
      </c>
      <c r="BK512" s="143">
        <f>ROUND(I512*H512,2)</f>
        <v>0</v>
      </c>
      <c r="BL512" s="16" t="s">
        <v>135</v>
      </c>
      <c r="BM512" s="142" t="s">
        <v>482</v>
      </c>
    </row>
    <row r="513" spans="2:65" s="1" customFormat="1" ht="29.25">
      <c r="B513" s="31"/>
      <c r="D513" s="144" t="s">
        <v>137</v>
      </c>
      <c r="F513" s="145" t="s">
        <v>483</v>
      </c>
      <c r="I513" s="146"/>
      <c r="L513" s="31"/>
      <c r="M513" s="147"/>
      <c r="T513" s="55"/>
      <c r="AT513" s="16" t="s">
        <v>137</v>
      </c>
      <c r="AU513" s="16" t="s">
        <v>90</v>
      </c>
    </row>
    <row r="514" spans="2:65" s="1" customFormat="1" ht="11.25">
      <c r="B514" s="31"/>
      <c r="D514" s="148" t="s">
        <v>139</v>
      </c>
      <c r="F514" s="149" t="s">
        <v>484</v>
      </c>
      <c r="I514" s="146"/>
      <c r="L514" s="31"/>
      <c r="M514" s="147"/>
      <c r="T514" s="55"/>
      <c r="AT514" s="16" t="s">
        <v>139</v>
      </c>
      <c r="AU514" s="16" t="s">
        <v>90</v>
      </c>
    </row>
    <row r="515" spans="2:65" s="12" customFormat="1" ht="11.25">
      <c r="B515" s="150"/>
      <c r="D515" s="144" t="s">
        <v>141</v>
      </c>
      <c r="E515" s="151" t="s">
        <v>1</v>
      </c>
      <c r="F515" s="152" t="s">
        <v>142</v>
      </c>
      <c r="H515" s="151" t="s">
        <v>1</v>
      </c>
      <c r="I515" s="153"/>
      <c r="L515" s="150"/>
      <c r="M515" s="154"/>
      <c r="T515" s="155"/>
      <c r="AT515" s="151" t="s">
        <v>141</v>
      </c>
      <c r="AU515" s="151" t="s">
        <v>90</v>
      </c>
      <c r="AV515" s="12" t="s">
        <v>88</v>
      </c>
      <c r="AW515" s="12" t="s">
        <v>36</v>
      </c>
      <c r="AX515" s="12" t="s">
        <v>80</v>
      </c>
      <c r="AY515" s="151" t="s">
        <v>128</v>
      </c>
    </row>
    <row r="516" spans="2:65" s="12" customFormat="1" ht="11.25">
      <c r="B516" s="150"/>
      <c r="D516" s="144" t="s">
        <v>141</v>
      </c>
      <c r="E516" s="151" t="s">
        <v>1</v>
      </c>
      <c r="F516" s="152" t="s">
        <v>143</v>
      </c>
      <c r="H516" s="151" t="s">
        <v>1</v>
      </c>
      <c r="I516" s="153"/>
      <c r="L516" s="150"/>
      <c r="M516" s="154"/>
      <c r="T516" s="155"/>
      <c r="AT516" s="151" t="s">
        <v>141</v>
      </c>
      <c r="AU516" s="151" t="s">
        <v>90</v>
      </c>
      <c r="AV516" s="12" t="s">
        <v>88</v>
      </c>
      <c r="AW516" s="12" t="s">
        <v>36</v>
      </c>
      <c r="AX516" s="12" t="s">
        <v>80</v>
      </c>
      <c r="AY516" s="151" t="s">
        <v>128</v>
      </c>
    </row>
    <row r="517" spans="2:65" s="13" customFormat="1" ht="11.25">
      <c r="B517" s="156"/>
      <c r="D517" s="144" t="s">
        <v>141</v>
      </c>
      <c r="E517" s="157" t="s">
        <v>1</v>
      </c>
      <c r="F517" s="158" t="s">
        <v>155</v>
      </c>
      <c r="H517" s="159">
        <v>414</v>
      </c>
      <c r="I517" s="160"/>
      <c r="L517" s="156"/>
      <c r="M517" s="161"/>
      <c r="T517" s="162"/>
      <c r="AT517" s="157" t="s">
        <v>141</v>
      </c>
      <c r="AU517" s="157" t="s">
        <v>90</v>
      </c>
      <c r="AV517" s="13" t="s">
        <v>90</v>
      </c>
      <c r="AW517" s="13" t="s">
        <v>36</v>
      </c>
      <c r="AX517" s="13" t="s">
        <v>80</v>
      </c>
      <c r="AY517" s="157" t="s">
        <v>128</v>
      </c>
    </row>
    <row r="518" spans="2:65" s="12" customFormat="1" ht="11.25">
      <c r="B518" s="150"/>
      <c r="D518" s="144" t="s">
        <v>141</v>
      </c>
      <c r="E518" s="151" t="s">
        <v>1</v>
      </c>
      <c r="F518" s="152" t="s">
        <v>145</v>
      </c>
      <c r="H518" s="151" t="s">
        <v>1</v>
      </c>
      <c r="I518" s="153"/>
      <c r="L518" s="150"/>
      <c r="M518" s="154"/>
      <c r="T518" s="155"/>
      <c r="AT518" s="151" t="s">
        <v>141</v>
      </c>
      <c r="AU518" s="151" t="s">
        <v>90</v>
      </c>
      <c r="AV518" s="12" t="s">
        <v>88</v>
      </c>
      <c r="AW518" s="12" t="s">
        <v>36</v>
      </c>
      <c r="AX518" s="12" t="s">
        <v>80</v>
      </c>
      <c r="AY518" s="151" t="s">
        <v>128</v>
      </c>
    </row>
    <row r="519" spans="2:65" s="13" customFormat="1" ht="11.25">
      <c r="B519" s="156"/>
      <c r="D519" s="144" t="s">
        <v>141</v>
      </c>
      <c r="E519" s="157" t="s">
        <v>1</v>
      </c>
      <c r="F519" s="158" t="s">
        <v>156</v>
      </c>
      <c r="H519" s="159">
        <v>73.599999999999994</v>
      </c>
      <c r="I519" s="160"/>
      <c r="L519" s="156"/>
      <c r="M519" s="161"/>
      <c r="T519" s="162"/>
      <c r="AT519" s="157" t="s">
        <v>141</v>
      </c>
      <c r="AU519" s="157" t="s">
        <v>90</v>
      </c>
      <c r="AV519" s="13" t="s">
        <v>90</v>
      </c>
      <c r="AW519" s="13" t="s">
        <v>36</v>
      </c>
      <c r="AX519" s="13" t="s">
        <v>80</v>
      </c>
      <c r="AY519" s="157" t="s">
        <v>128</v>
      </c>
    </row>
    <row r="520" spans="2:65" s="12" customFormat="1" ht="11.25">
      <c r="B520" s="150"/>
      <c r="D520" s="144" t="s">
        <v>141</v>
      </c>
      <c r="E520" s="151" t="s">
        <v>1</v>
      </c>
      <c r="F520" s="152" t="s">
        <v>147</v>
      </c>
      <c r="H520" s="151" t="s">
        <v>1</v>
      </c>
      <c r="I520" s="153"/>
      <c r="L520" s="150"/>
      <c r="M520" s="154"/>
      <c r="T520" s="155"/>
      <c r="AT520" s="151" t="s">
        <v>141</v>
      </c>
      <c r="AU520" s="151" t="s">
        <v>90</v>
      </c>
      <c r="AV520" s="12" t="s">
        <v>88</v>
      </c>
      <c r="AW520" s="12" t="s">
        <v>36</v>
      </c>
      <c r="AX520" s="12" t="s">
        <v>80</v>
      </c>
      <c r="AY520" s="151" t="s">
        <v>128</v>
      </c>
    </row>
    <row r="521" spans="2:65" s="13" customFormat="1" ht="11.25">
      <c r="B521" s="156"/>
      <c r="D521" s="144" t="s">
        <v>141</v>
      </c>
      <c r="E521" s="157" t="s">
        <v>1</v>
      </c>
      <c r="F521" s="158" t="s">
        <v>148</v>
      </c>
      <c r="H521" s="159">
        <v>4.4000000000000004</v>
      </c>
      <c r="I521" s="160"/>
      <c r="L521" s="156"/>
      <c r="M521" s="161"/>
      <c r="T521" s="162"/>
      <c r="AT521" s="157" t="s">
        <v>141</v>
      </c>
      <c r="AU521" s="157" t="s">
        <v>90</v>
      </c>
      <c r="AV521" s="13" t="s">
        <v>90</v>
      </c>
      <c r="AW521" s="13" t="s">
        <v>36</v>
      </c>
      <c r="AX521" s="13" t="s">
        <v>80</v>
      </c>
      <c r="AY521" s="157" t="s">
        <v>128</v>
      </c>
    </row>
    <row r="522" spans="2:65" s="14" customFormat="1" ht="11.25">
      <c r="B522" s="163"/>
      <c r="D522" s="144" t="s">
        <v>141</v>
      </c>
      <c r="E522" s="164" t="s">
        <v>1</v>
      </c>
      <c r="F522" s="165" t="s">
        <v>149</v>
      </c>
      <c r="H522" s="166">
        <v>492</v>
      </c>
      <c r="I522" s="167"/>
      <c r="L522" s="163"/>
      <c r="M522" s="168"/>
      <c r="T522" s="169"/>
      <c r="AT522" s="164" t="s">
        <v>141</v>
      </c>
      <c r="AU522" s="164" t="s">
        <v>90</v>
      </c>
      <c r="AV522" s="14" t="s">
        <v>135</v>
      </c>
      <c r="AW522" s="14" t="s">
        <v>36</v>
      </c>
      <c r="AX522" s="14" t="s">
        <v>88</v>
      </c>
      <c r="AY522" s="164" t="s">
        <v>128</v>
      </c>
    </row>
    <row r="523" spans="2:65" s="1" customFormat="1" ht="24.2" customHeight="1">
      <c r="B523" s="31"/>
      <c r="C523" s="131" t="s">
        <v>485</v>
      </c>
      <c r="D523" s="131" t="s">
        <v>130</v>
      </c>
      <c r="E523" s="132" t="s">
        <v>486</v>
      </c>
      <c r="F523" s="133" t="s">
        <v>487</v>
      </c>
      <c r="G523" s="134" t="s">
        <v>133</v>
      </c>
      <c r="H523" s="135">
        <v>950</v>
      </c>
      <c r="I523" s="136"/>
      <c r="J523" s="137">
        <f>ROUND(I523*H523,2)</f>
        <v>0</v>
      </c>
      <c r="K523" s="133" t="s">
        <v>134</v>
      </c>
      <c r="L523" s="31"/>
      <c r="M523" s="138" t="s">
        <v>1</v>
      </c>
      <c r="N523" s="139" t="s">
        <v>45</v>
      </c>
      <c r="P523" s="140">
        <f>O523*H523</f>
        <v>0</v>
      </c>
      <c r="Q523" s="140">
        <v>0</v>
      </c>
      <c r="R523" s="140">
        <f>Q523*H523</f>
        <v>0</v>
      </c>
      <c r="S523" s="140">
        <v>0</v>
      </c>
      <c r="T523" s="141">
        <f>S523*H523</f>
        <v>0</v>
      </c>
      <c r="AR523" s="142" t="s">
        <v>135</v>
      </c>
      <c r="AT523" s="142" t="s">
        <v>130</v>
      </c>
      <c r="AU523" s="142" t="s">
        <v>90</v>
      </c>
      <c r="AY523" s="16" t="s">
        <v>128</v>
      </c>
      <c r="BE523" s="143">
        <f>IF(N523="základní",J523,0)</f>
        <v>0</v>
      </c>
      <c r="BF523" s="143">
        <f>IF(N523="snížená",J523,0)</f>
        <v>0</v>
      </c>
      <c r="BG523" s="143">
        <f>IF(N523="zákl. přenesená",J523,0)</f>
        <v>0</v>
      </c>
      <c r="BH523" s="143">
        <f>IF(N523="sníž. přenesená",J523,0)</f>
        <v>0</v>
      </c>
      <c r="BI523" s="143">
        <f>IF(N523="nulová",J523,0)</f>
        <v>0</v>
      </c>
      <c r="BJ523" s="16" t="s">
        <v>88</v>
      </c>
      <c r="BK523" s="143">
        <f>ROUND(I523*H523,2)</f>
        <v>0</v>
      </c>
      <c r="BL523" s="16" t="s">
        <v>135</v>
      </c>
      <c r="BM523" s="142" t="s">
        <v>488</v>
      </c>
    </row>
    <row r="524" spans="2:65" s="1" customFormat="1" ht="19.5">
      <c r="B524" s="31"/>
      <c r="D524" s="144" t="s">
        <v>137</v>
      </c>
      <c r="F524" s="145" t="s">
        <v>489</v>
      </c>
      <c r="I524" s="146"/>
      <c r="L524" s="31"/>
      <c r="M524" s="147"/>
      <c r="T524" s="55"/>
      <c r="AT524" s="16" t="s">
        <v>137</v>
      </c>
      <c r="AU524" s="16" t="s">
        <v>90</v>
      </c>
    </row>
    <row r="525" spans="2:65" s="1" customFormat="1" ht="11.25">
      <c r="B525" s="31"/>
      <c r="D525" s="148" t="s">
        <v>139</v>
      </c>
      <c r="F525" s="149" t="s">
        <v>490</v>
      </c>
      <c r="I525" s="146"/>
      <c r="L525" s="31"/>
      <c r="M525" s="147"/>
      <c r="T525" s="55"/>
      <c r="AT525" s="16" t="s">
        <v>139</v>
      </c>
      <c r="AU525" s="16" t="s">
        <v>90</v>
      </c>
    </row>
    <row r="526" spans="2:65" s="12" customFormat="1" ht="11.25">
      <c r="B526" s="150"/>
      <c r="D526" s="144" t="s">
        <v>141</v>
      </c>
      <c r="E526" s="151" t="s">
        <v>1</v>
      </c>
      <c r="F526" s="152" t="s">
        <v>142</v>
      </c>
      <c r="H526" s="151" t="s">
        <v>1</v>
      </c>
      <c r="I526" s="153"/>
      <c r="L526" s="150"/>
      <c r="M526" s="154"/>
      <c r="T526" s="155"/>
      <c r="AT526" s="151" t="s">
        <v>141</v>
      </c>
      <c r="AU526" s="151" t="s">
        <v>90</v>
      </c>
      <c r="AV526" s="12" t="s">
        <v>88</v>
      </c>
      <c r="AW526" s="12" t="s">
        <v>36</v>
      </c>
      <c r="AX526" s="12" t="s">
        <v>80</v>
      </c>
      <c r="AY526" s="151" t="s">
        <v>128</v>
      </c>
    </row>
    <row r="527" spans="2:65" s="12" customFormat="1" ht="11.25">
      <c r="B527" s="150"/>
      <c r="D527" s="144" t="s">
        <v>141</v>
      </c>
      <c r="E527" s="151" t="s">
        <v>1</v>
      </c>
      <c r="F527" s="152" t="s">
        <v>143</v>
      </c>
      <c r="H527" s="151" t="s">
        <v>1</v>
      </c>
      <c r="I527" s="153"/>
      <c r="L527" s="150"/>
      <c r="M527" s="154"/>
      <c r="T527" s="155"/>
      <c r="AT527" s="151" t="s">
        <v>141</v>
      </c>
      <c r="AU527" s="151" t="s">
        <v>90</v>
      </c>
      <c r="AV527" s="12" t="s">
        <v>88</v>
      </c>
      <c r="AW527" s="12" t="s">
        <v>36</v>
      </c>
      <c r="AX527" s="12" t="s">
        <v>80</v>
      </c>
      <c r="AY527" s="151" t="s">
        <v>128</v>
      </c>
    </row>
    <row r="528" spans="2:65" s="13" customFormat="1" ht="11.25">
      <c r="B528" s="156"/>
      <c r="D528" s="144" t="s">
        <v>141</v>
      </c>
      <c r="E528" s="157" t="s">
        <v>1</v>
      </c>
      <c r="F528" s="158" t="s">
        <v>163</v>
      </c>
      <c r="H528" s="159">
        <v>950</v>
      </c>
      <c r="I528" s="160"/>
      <c r="L528" s="156"/>
      <c r="M528" s="161"/>
      <c r="T528" s="162"/>
      <c r="AT528" s="157" t="s">
        <v>141</v>
      </c>
      <c r="AU528" s="157" t="s">
        <v>90</v>
      </c>
      <c r="AV528" s="13" t="s">
        <v>90</v>
      </c>
      <c r="AW528" s="13" t="s">
        <v>36</v>
      </c>
      <c r="AX528" s="13" t="s">
        <v>80</v>
      </c>
      <c r="AY528" s="157" t="s">
        <v>128</v>
      </c>
    </row>
    <row r="529" spans="2:65" s="14" customFormat="1" ht="11.25">
      <c r="B529" s="163"/>
      <c r="D529" s="144" t="s">
        <v>141</v>
      </c>
      <c r="E529" s="164" t="s">
        <v>1</v>
      </c>
      <c r="F529" s="165" t="s">
        <v>149</v>
      </c>
      <c r="H529" s="166">
        <v>950</v>
      </c>
      <c r="I529" s="167"/>
      <c r="L529" s="163"/>
      <c r="M529" s="168"/>
      <c r="T529" s="169"/>
      <c r="AT529" s="164" t="s">
        <v>141</v>
      </c>
      <c r="AU529" s="164" t="s">
        <v>90</v>
      </c>
      <c r="AV529" s="14" t="s">
        <v>135</v>
      </c>
      <c r="AW529" s="14" t="s">
        <v>36</v>
      </c>
      <c r="AX529" s="14" t="s">
        <v>88</v>
      </c>
      <c r="AY529" s="164" t="s">
        <v>128</v>
      </c>
    </row>
    <row r="530" spans="2:65" s="1" customFormat="1" ht="24.2" customHeight="1">
      <c r="B530" s="31"/>
      <c r="C530" s="131" t="s">
        <v>491</v>
      </c>
      <c r="D530" s="131" t="s">
        <v>130</v>
      </c>
      <c r="E530" s="132" t="s">
        <v>492</v>
      </c>
      <c r="F530" s="133" t="s">
        <v>493</v>
      </c>
      <c r="G530" s="134" t="s">
        <v>133</v>
      </c>
      <c r="H530" s="135">
        <v>553</v>
      </c>
      <c r="I530" s="136"/>
      <c r="J530" s="137">
        <f>ROUND(I530*H530,2)</f>
        <v>0</v>
      </c>
      <c r="K530" s="133" t="s">
        <v>134</v>
      </c>
      <c r="L530" s="31"/>
      <c r="M530" s="138" t="s">
        <v>1</v>
      </c>
      <c r="N530" s="139" t="s">
        <v>45</v>
      </c>
      <c r="P530" s="140">
        <f>O530*H530</f>
        <v>0</v>
      </c>
      <c r="Q530" s="140">
        <v>0</v>
      </c>
      <c r="R530" s="140">
        <f>Q530*H530</f>
        <v>0</v>
      </c>
      <c r="S530" s="140">
        <v>0</v>
      </c>
      <c r="T530" s="141">
        <f>S530*H530</f>
        <v>0</v>
      </c>
      <c r="AR530" s="142" t="s">
        <v>135</v>
      </c>
      <c r="AT530" s="142" t="s">
        <v>130</v>
      </c>
      <c r="AU530" s="142" t="s">
        <v>90</v>
      </c>
      <c r="AY530" s="16" t="s">
        <v>128</v>
      </c>
      <c r="BE530" s="143">
        <f>IF(N530="základní",J530,0)</f>
        <v>0</v>
      </c>
      <c r="BF530" s="143">
        <f>IF(N530="snížená",J530,0)</f>
        <v>0</v>
      </c>
      <c r="BG530" s="143">
        <f>IF(N530="zákl. přenesená",J530,0)</f>
        <v>0</v>
      </c>
      <c r="BH530" s="143">
        <f>IF(N530="sníž. přenesená",J530,0)</f>
        <v>0</v>
      </c>
      <c r="BI530" s="143">
        <f>IF(N530="nulová",J530,0)</f>
        <v>0</v>
      </c>
      <c r="BJ530" s="16" t="s">
        <v>88</v>
      </c>
      <c r="BK530" s="143">
        <f>ROUND(I530*H530,2)</f>
        <v>0</v>
      </c>
      <c r="BL530" s="16" t="s">
        <v>135</v>
      </c>
      <c r="BM530" s="142" t="s">
        <v>494</v>
      </c>
    </row>
    <row r="531" spans="2:65" s="1" customFormat="1" ht="19.5">
      <c r="B531" s="31"/>
      <c r="D531" s="144" t="s">
        <v>137</v>
      </c>
      <c r="F531" s="145" t="s">
        <v>495</v>
      </c>
      <c r="I531" s="146"/>
      <c r="L531" s="31"/>
      <c r="M531" s="147"/>
      <c r="T531" s="55"/>
      <c r="AT531" s="16" t="s">
        <v>137</v>
      </c>
      <c r="AU531" s="16" t="s">
        <v>90</v>
      </c>
    </row>
    <row r="532" spans="2:65" s="1" customFormat="1" ht="11.25">
      <c r="B532" s="31"/>
      <c r="D532" s="148" t="s">
        <v>139</v>
      </c>
      <c r="F532" s="149" t="s">
        <v>496</v>
      </c>
      <c r="I532" s="146"/>
      <c r="L532" s="31"/>
      <c r="M532" s="147"/>
      <c r="T532" s="55"/>
      <c r="AT532" s="16" t="s">
        <v>139</v>
      </c>
      <c r="AU532" s="16" t="s">
        <v>90</v>
      </c>
    </row>
    <row r="533" spans="2:65" s="12" customFormat="1" ht="11.25">
      <c r="B533" s="150"/>
      <c r="D533" s="144" t="s">
        <v>141</v>
      </c>
      <c r="E533" s="151" t="s">
        <v>1</v>
      </c>
      <c r="F533" s="152" t="s">
        <v>142</v>
      </c>
      <c r="H533" s="151" t="s">
        <v>1</v>
      </c>
      <c r="I533" s="153"/>
      <c r="L533" s="150"/>
      <c r="M533" s="154"/>
      <c r="T533" s="155"/>
      <c r="AT533" s="151" t="s">
        <v>141</v>
      </c>
      <c r="AU533" s="151" t="s">
        <v>90</v>
      </c>
      <c r="AV533" s="12" t="s">
        <v>88</v>
      </c>
      <c r="AW533" s="12" t="s">
        <v>36</v>
      </c>
      <c r="AX533" s="12" t="s">
        <v>80</v>
      </c>
      <c r="AY533" s="151" t="s">
        <v>128</v>
      </c>
    </row>
    <row r="534" spans="2:65" s="12" customFormat="1" ht="11.25">
      <c r="B534" s="150"/>
      <c r="D534" s="144" t="s">
        <v>141</v>
      </c>
      <c r="E534" s="151" t="s">
        <v>1</v>
      </c>
      <c r="F534" s="152" t="s">
        <v>143</v>
      </c>
      <c r="H534" s="151" t="s">
        <v>1</v>
      </c>
      <c r="I534" s="153"/>
      <c r="L534" s="150"/>
      <c r="M534" s="154"/>
      <c r="T534" s="155"/>
      <c r="AT534" s="151" t="s">
        <v>141</v>
      </c>
      <c r="AU534" s="151" t="s">
        <v>90</v>
      </c>
      <c r="AV534" s="12" t="s">
        <v>88</v>
      </c>
      <c r="AW534" s="12" t="s">
        <v>36</v>
      </c>
      <c r="AX534" s="12" t="s">
        <v>80</v>
      </c>
      <c r="AY534" s="151" t="s">
        <v>128</v>
      </c>
    </row>
    <row r="535" spans="2:65" s="13" customFormat="1" ht="11.25">
      <c r="B535" s="156"/>
      <c r="D535" s="144" t="s">
        <v>141</v>
      </c>
      <c r="E535" s="157" t="s">
        <v>1</v>
      </c>
      <c r="F535" s="158" t="s">
        <v>169</v>
      </c>
      <c r="H535" s="159">
        <v>459</v>
      </c>
      <c r="I535" s="160"/>
      <c r="L535" s="156"/>
      <c r="M535" s="161"/>
      <c r="T535" s="162"/>
      <c r="AT535" s="157" t="s">
        <v>141</v>
      </c>
      <c r="AU535" s="157" t="s">
        <v>90</v>
      </c>
      <c r="AV535" s="13" t="s">
        <v>90</v>
      </c>
      <c r="AW535" s="13" t="s">
        <v>36</v>
      </c>
      <c r="AX535" s="13" t="s">
        <v>80</v>
      </c>
      <c r="AY535" s="157" t="s">
        <v>128</v>
      </c>
    </row>
    <row r="536" spans="2:65" s="12" customFormat="1" ht="11.25">
      <c r="B536" s="150"/>
      <c r="D536" s="144" t="s">
        <v>141</v>
      </c>
      <c r="E536" s="151" t="s">
        <v>1</v>
      </c>
      <c r="F536" s="152" t="s">
        <v>145</v>
      </c>
      <c r="H536" s="151" t="s">
        <v>1</v>
      </c>
      <c r="I536" s="153"/>
      <c r="L536" s="150"/>
      <c r="M536" s="154"/>
      <c r="T536" s="155"/>
      <c r="AT536" s="151" t="s">
        <v>141</v>
      </c>
      <c r="AU536" s="151" t="s">
        <v>90</v>
      </c>
      <c r="AV536" s="12" t="s">
        <v>88</v>
      </c>
      <c r="AW536" s="12" t="s">
        <v>36</v>
      </c>
      <c r="AX536" s="12" t="s">
        <v>80</v>
      </c>
      <c r="AY536" s="151" t="s">
        <v>128</v>
      </c>
    </row>
    <row r="537" spans="2:65" s="13" customFormat="1" ht="11.25">
      <c r="B537" s="156"/>
      <c r="D537" s="144" t="s">
        <v>141</v>
      </c>
      <c r="E537" s="157" t="s">
        <v>1</v>
      </c>
      <c r="F537" s="158" t="s">
        <v>170</v>
      </c>
      <c r="H537" s="159">
        <v>89.6</v>
      </c>
      <c r="I537" s="160"/>
      <c r="L537" s="156"/>
      <c r="M537" s="161"/>
      <c r="T537" s="162"/>
      <c r="AT537" s="157" t="s">
        <v>141</v>
      </c>
      <c r="AU537" s="157" t="s">
        <v>90</v>
      </c>
      <c r="AV537" s="13" t="s">
        <v>90</v>
      </c>
      <c r="AW537" s="13" t="s">
        <v>36</v>
      </c>
      <c r="AX537" s="13" t="s">
        <v>80</v>
      </c>
      <c r="AY537" s="157" t="s">
        <v>128</v>
      </c>
    </row>
    <row r="538" spans="2:65" s="12" customFormat="1" ht="11.25">
      <c r="B538" s="150"/>
      <c r="D538" s="144" t="s">
        <v>141</v>
      </c>
      <c r="E538" s="151" t="s">
        <v>1</v>
      </c>
      <c r="F538" s="152" t="s">
        <v>147</v>
      </c>
      <c r="H538" s="151" t="s">
        <v>1</v>
      </c>
      <c r="I538" s="153"/>
      <c r="L538" s="150"/>
      <c r="M538" s="154"/>
      <c r="T538" s="155"/>
      <c r="AT538" s="151" t="s">
        <v>141</v>
      </c>
      <c r="AU538" s="151" t="s">
        <v>90</v>
      </c>
      <c r="AV538" s="12" t="s">
        <v>88</v>
      </c>
      <c r="AW538" s="12" t="s">
        <v>36</v>
      </c>
      <c r="AX538" s="12" t="s">
        <v>80</v>
      </c>
      <c r="AY538" s="151" t="s">
        <v>128</v>
      </c>
    </row>
    <row r="539" spans="2:65" s="13" customFormat="1" ht="11.25">
      <c r="B539" s="156"/>
      <c r="D539" s="144" t="s">
        <v>141</v>
      </c>
      <c r="E539" s="157" t="s">
        <v>1</v>
      </c>
      <c r="F539" s="158" t="s">
        <v>148</v>
      </c>
      <c r="H539" s="159">
        <v>4.4000000000000004</v>
      </c>
      <c r="I539" s="160"/>
      <c r="L539" s="156"/>
      <c r="M539" s="161"/>
      <c r="T539" s="162"/>
      <c r="AT539" s="157" t="s">
        <v>141</v>
      </c>
      <c r="AU539" s="157" t="s">
        <v>90</v>
      </c>
      <c r="AV539" s="13" t="s">
        <v>90</v>
      </c>
      <c r="AW539" s="13" t="s">
        <v>36</v>
      </c>
      <c r="AX539" s="13" t="s">
        <v>80</v>
      </c>
      <c r="AY539" s="157" t="s">
        <v>128</v>
      </c>
    </row>
    <row r="540" spans="2:65" s="14" customFormat="1" ht="11.25">
      <c r="B540" s="163"/>
      <c r="D540" s="144" t="s">
        <v>141</v>
      </c>
      <c r="E540" s="164" t="s">
        <v>1</v>
      </c>
      <c r="F540" s="165" t="s">
        <v>149</v>
      </c>
      <c r="H540" s="166">
        <v>553</v>
      </c>
      <c r="I540" s="167"/>
      <c r="L540" s="163"/>
      <c r="M540" s="168"/>
      <c r="T540" s="169"/>
      <c r="AT540" s="164" t="s">
        <v>141</v>
      </c>
      <c r="AU540" s="164" t="s">
        <v>90</v>
      </c>
      <c r="AV540" s="14" t="s">
        <v>135</v>
      </c>
      <c r="AW540" s="14" t="s">
        <v>36</v>
      </c>
      <c r="AX540" s="14" t="s">
        <v>88</v>
      </c>
      <c r="AY540" s="164" t="s">
        <v>128</v>
      </c>
    </row>
    <row r="541" spans="2:65" s="1" customFormat="1" ht="33" customHeight="1">
      <c r="B541" s="31"/>
      <c r="C541" s="131" t="s">
        <v>497</v>
      </c>
      <c r="D541" s="131" t="s">
        <v>130</v>
      </c>
      <c r="E541" s="132" t="s">
        <v>498</v>
      </c>
      <c r="F541" s="133" t="s">
        <v>499</v>
      </c>
      <c r="G541" s="134" t="s">
        <v>133</v>
      </c>
      <c r="H541" s="135">
        <v>950</v>
      </c>
      <c r="I541" s="136"/>
      <c r="J541" s="137">
        <f>ROUND(I541*H541,2)</f>
        <v>0</v>
      </c>
      <c r="K541" s="133" t="s">
        <v>134</v>
      </c>
      <c r="L541" s="31"/>
      <c r="M541" s="138" t="s">
        <v>1</v>
      </c>
      <c r="N541" s="139" t="s">
        <v>45</v>
      </c>
      <c r="P541" s="140">
        <f>O541*H541</f>
        <v>0</v>
      </c>
      <c r="Q541" s="140">
        <v>0</v>
      </c>
      <c r="R541" s="140">
        <f>Q541*H541</f>
        <v>0</v>
      </c>
      <c r="S541" s="140">
        <v>0</v>
      </c>
      <c r="T541" s="141">
        <f>S541*H541</f>
        <v>0</v>
      </c>
      <c r="AR541" s="142" t="s">
        <v>135</v>
      </c>
      <c r="AT541" s="142" t="s">
        <v>130</v>
      </c>
      <c r="AU541" s="142" t="s">
        <v>90</v>
      </c>
      <c r="AY541" s="16" t="s">
        <v>128</v>
      </c>
      <c r="BE541" s="143">
        <f>IF(N541="základní",J541,0)</f>
        <v>0</v>
      </c>
      <c r="BF541" s="143">
        <f>IF(N541="snížená",J541,0)</f>
        <v>0</v>
      </c>
      <c r="BG541" s="143">
        <f>IF(N541="zákl. přenesená",J541,0)</f>
        <v>0</v>
      </c>
      <c r="BH541" s="143">
        <f>IF(N541="sníž. přenesená",J541,0)</f>
        <v>0</v>
      </c>
      <c r="BI541" s="143">
        <f>IF(N541="nulová",J541,0)</f>
        <v>0</v>
      </c>
      <c r="BJ541" s="16" t="s">
        <v>88</v>
      </c>
      <c r="BK541" s="143">
        <f>ROUND(I541*H541,2)</f>
        <v>0</v>
      </c>
      <c r="BL541" s="16" t="s">
        <v>135</v>
      </c>
      <c r="BM541" s="142" t="s">
        <v>500</v>
      </c>
    </row>
    <row r="542" spans="2:65" s="1" customFormat="1" ht="29.25">
      <c r="B542" s="31"/>
      <c r="D542" s="144" t="s">
        <v>137</v>
      </c>
      <c r="F542" s="145" t="s">
        <v>501</v>
      </c>
      <c r="I542" s="146"/>
      <c r="L542" s="31"/>
      <c r="M542" s="147"/>
      <c r="T542" s="55"/>
      <c r="AT542" s="16" t="s">
        <v>137</v>
      </c>
      <c r="AU542" s="16" t="s">
        <v>90</v>
      </c>
    </row>
    <row r="543" spans="2:65" s="1" customFormat="1" ht="11.25">
      <c r="B543" s="31"/>
      <c r="D543" s="148" t="s">
        <v>139</v>
      </c>
      <c r="F543" s="149" t="s">
        <v>502</v>
      </c>
      <c r="I543" s="146"/>
      <c r="L543" s="31"/>
      <c r="M543" s="147"/>
      <c r="T543" s="55"/>
      <c r="AT543" s="16" t="s">
        <v>139</v>
      </c>
      <c r="AU543" s="16" t="s">
        <v>90</v>
      </c>
    </row>
    <row r="544" spans="2:65" s="12" customFormat="1" ht="11.25">
      <c r="B544" s="150"/>
      <c r="D544" s="144" t="s">
        <v>141</v>
      </c>
      <c r="E544" s="151" t="s">
        <v>1</v>
      </c>
      <c r="F544" s="152" t="s">
        <v>142</v>
      </c>
      <c r="H544" s="151" t="s">
        <v>1</v>
      </c>
      <c r="I544" s="153"/>
      <c r="L544" s="150"/>
      <c r="M544" s="154"/>
      <c r="T544" s="155"/>
      <c r="AT544" s="151" t="s">
        <v>141</v>
      </c>
      <c r="AU544" s="151" t="s">
        <v>90</v>
      </c>
      <c r="AV544" s="12" t="s">
        <v>88</v>
      </c>
      <c r="AW544" s="12" t="s">
        <v>36</v>
      </c>
      <c r="AX544" s="12" t="s">
        <v>80</v>
      </c>
      <c r="AY544" s="151" t="s">
        <v>128</v>
      </c>
    </row>
    <row r="545" spans="2:65" s="12" customFormat="1" ht="11.25">
      <c r="B545" s="150"/>
      <c r="D545" s="144" t="s">
        <v>141</v>
      </c>
      <c r="E545" s="151" t="s">
        <v>1</v>
      </c>
      <c r="F545" s="152" t="s">
        <v>143</v>
      </c>
      <c r="H545" s="151" t="s">
        <v>1</v>
      </c>
      <c r="I545" s="153"/>
      <c r="L545" s="150"/>
      <c r="M545" s="154"/>
      <c r="T545" s="155"/>
      <c r="AT545" s="151" t="s">
        <v>141</v>
      </c>
      <c r="AU545" s="151" t="s">
        <v>90</v>
      </c>
      <c r="AV545" s="12" t="s">
        <v>88</v>
      </c>
      <c r="AW545" s="12" t="s">
        <v>36</v>
      </c>
      <c r="AX545" s="12" t="s">
        <v>80</v>
      </c>
      <c r="AY545" s="151" t="s">
        <v>128</v>
      </c>
    </row>
    <row r="546" spans="2:65" s="13" customFormat="1" ht="11.25">
      <c r="B546" s="156"/>
      <c r="D546" s="144" t="s">
        <v>141</v>
      </c>
      <c r="E546" s="157" t="s">
        <v>1</v>
      </c>
      <c r="F546" s="158" t="s">
        <v>163</v>
      </c>
      <c r="H546" s="159">
        <v>950</v>
      </c>
      <c r="I546" s="160"/>
      <c r="L546" s="156"/>
      <c r="M546" s="161"/>
      <c r="T546" s="162"/>
      <c r="AT546" s="157" t="s">
        <v>141</v>
      </c>
      <c r="AU546" s="157" t="s">
        <v>90</v>
      </c>
      <c r="AV546" s="13" t="s">
        <v>90</v>
      </c>
      <c r="AW546" s="13" t="s">
        <v>36</v>
      </c>
      <c r="AX546" s="13" t="s">
        <v>80</v>
      </c>
      <c r="AY546" s="157" t="s">
        <v>128</v>
      </c>
    </row>
    <row r="547" spans="2:65" s="14" customFormat="1" ht="11.25">
      <c r="B547" s="163"/>
      <c r="D547" s="144" t="s">
        <v>141</v>
      </c>
      <c r="E547" s="164" t="s">
        <v>1</v>
      </c>
      <c r="F547" s="165" t="s">
        <v>149</v>
      </c>
      <c r="H547" s="166">
        <v>950</v>
      </c>
      <c r="I547" s="167"/>
      <c r="L547" s="163"/>
      <c r="M547" s="168"/>
      <c r="T547" s="169"/>
      <c r="AT547" s="164" t="s">
        <v>141</v>
      </c>
      <c r="AU547" s="164" t="s">
        <v>90</v>
      </c>
      <c r="AV547" s="14" t="s">
        <v>135</v>
      </c>
      <c r="AW547" s="14" t="s">
        <v>36</v>
      </c>
      <c r="AX547" s="14" t="s">
        <v>88</v>
      </c>
      <c r="AY547" s="164" t="s">
        <v>128</v>
      </c>
    </row>
    <row r="548" spans="2:65" s="11" customFormat="1" ht="22.9" customHeight="1">
      <c r="B548" s="119"/>
      <c r="D548" s="120" t="s">
        <v>79</v>
      </c>
      <c r="E548" s="129" t="s">
        <v>196</v>
      </c>
      <c r="F548" s="129" t="s">
        <v>503</v>
      </c>
      <c r="I548" s="122"/>
      <c r="J548" s="130">
        <f>BK548</f>
        <v>0</v>
      </c>
      <c r="L548" s="119"/>
      <c r="M548" s="124"/>
      <c r="P548" s="125">
        <f>SUM(P549:P836)</f>
        <v>0</v>
      </c>
      <c r="R548" s="125">
        <f>SUM(R549:R836)</f>
        <v>89.812817199999969</v>
      </c>
      <c r="T548" s="126">
        <f>SUM(T549:T836)</f>
        <v>240.869</v>
      </c>
      <c r="AR548" s="120" t="s">
        <v>88</v>
      </c>
      <c r="AT548" s="127" t="s">
        <v>79</v>
      </c>
      <c r="AU548" s="127" t="s">
        <v>88</v>
      </c>
      <c r="AY548" s="120" t="s">
        <v>128</v>
      </c>
      <c r="BK548" s="128">
        <f>SUM(BK549:BK836)</f>
        <v>0</v>
      </c>
    </row>
    <row r="549" spans="2:65" s="1" customFormat="1" ht="16.5" customHeight="1">
      <c r="B549" s="31"/>
      <c r="C549" s="131" t="s">
        <v>504</v>
      </c>
      <c r="D549" s="131" t="s">
        <v>130</v>
      </c>
      <c r="E549" s="132" t="s">
        <v>505</v>
      </c>
      <c r="F549" s="133" t="s">
        <v>506</v>
      </c>
      <c r="G549" s="134" t="s">
        <v>174</v>
      </c>
      <c r="H549" s="135">
        <v>4</v>
      </c>
      <c r="I549" s="136"/>
      <c r="J549" s="137">
        <f>ROUND(I549*H549,2)</f>
        <v>0</v>
      </c>
      <c r="K549" s="133" t="s">
        <v>134</v>
      </c>
      <c r="L549" s="31"/>
      <c r="M549" s="138" t="s">
        <v>1</v>
      </c>
      <c r="N549" s="139" t="s">
        <v>45</v>
      </c>
      <c r="P549" s="140">
        <f>O549*H549</f>
        <v>0</v>
      </c>
      <c r="Q549" s="140">
        <v>0</v>
      </c>
      <c r="R549" s="140">
        <f>Q549*H549</f>
        <v>0</v>
      </c>
      <c r="S549" s="140">
        <v>0.18</v>
      </c>
      <c r="T549" s="141">
        <f>S549*H549</f>
        <v>0.72</v>
      </c>
      <c r="AR549" s="142" t="s">
        <v>135</v>
      </c>
      <c r="AT549" s="142" t="s">
        <v>130</v>
      </c>
      <c r="AU549" s="142" t="s">
        <v>90</v>
      </c>
      <c r="AY549" s="16" t="s">
        <v>128</v>
      </c>
      <c r="BE549" s="143">
        <f>IF(N549="základní",J549,0)</f>
        <v>0</v>
      </c>
      <c r="BF549" s="143">
        <f>IF(N549="snížená",J549,0)</f>
        <v>0</v>
      </c>
      <c r="BG549" s="143">
        <f>IF(N549="zákl. přenesená",J549,0)</f>
        <v>0</v>
      </c>
      <c r="BH549" s="143">
        <f>IF(N549="sníž. přenesená",J549,0)</f>
        <v>0</v>
      </c>
      <c r="BI549" s="143">
        <f>IF(N549="nulová",J549,0)</f>
        <v>0</v>
      </c>
      <c r="BJ549" s="16" t="s">
        <v>88</v>
      </c>
      <c r="BK549" s="143">
        <f>ROUND(I549*H549,2)</f>
        <v>0</v>
      </c>
      <c r="BL549" s="16" t="s">
        <v>135</v>
      </c>
      <c r="BM549" s="142" t="s">
        <v>507</v>
      </c>
    </row>
    <row r="550" spans="2:65" s="1" customFormat="1" ht="19.5">
      <c r="B550" s="31"/>
      <c r="D550" s="144" t="s">
        <v>137</v>
      </c>
      <c r="F550" s="145" t="s">
        <v>508</v>
      </c>
      <c r="I550" s="146"/>
      <c r="L550" s="31"/>
      <c r="M550" s="147"/>
      <c r="T550" s="55"/>
      <c r="AT550" s="16" t="s">
        <v>137</v>
      </c>
      <c r="AU550" s="16" t="s">
        <v>90</v>
      </c>
    </row>
    <row r="551" spans="2:65" s="1" customFormat="1" ht="11.25">
      <c r="B551" s="31"/>
      <c r="D551" s="148" t="s">
        <v>139</v>
      </c>
      <c r="F551" s="149" t="s">
        <v>509</v>
      </c>
      <c r="I551" s="146"/>
      <c r="L551" s="31"/>
      <c r="M551" s="147"/>
      <c r="T551" s="55"/>
      <c r="AT551" s="16" t="s">
        <v>139</v>
      </c>
      <c r="AU551" s="16" t="s">
        <v>90</v>
      </c>
    </row>
    <row r="552" spans="2:65" s="12" customFormat="1" ht="11.25">
      <c r="B552" s="150"/>
      <c r="D552" s="144" t="s">
        <v>141</v>
      </c>
      <c r="E552" s="151" t="s">
        <v>1</v>
      </c>
      <c r="F552" s="152" t="s">
        <v>510</v>
      </c>
      <c r="H552" s="151" t="s">
        <v>1</v>
      </c>
      <c r="I552" s="153"/>
      <c r="L552" s="150"/>
      <c r="M552" s="154"/>
      <c r="T552" s="155"/>
      <c r="AT552" s="151" t="s">
        <v>141</v>
      </c>
      <c r="AU552" s="151" t="s">
        <v>90</v>
      </c>
      <c r="AV552" s="12" t="s">
        <v>88</v>
      </c>
      <c r="AW552" s="12" t="s">
        <v>36</v>
      </c>
      <c r="AX552" s="12" t="s">
        <v>80</v>
      </c>
      <c r="AY552" s="151" t="s">
        <v>128</v>
      </c>
    </row>
    <row r="553" spans="2:65" s="12" customFormat="1" ht="11.25">
      <c r="B553" s="150"/>
      <c r="D553" s="144" t="s">
        <v>141</v>
      </c>
      <c r="E553" s="151" t="s">
        <v>1</v>
      </c>
      <c r="F553" s="152" t="s">
        <v>147</v>
      </c>
      <c r="H553" s="151" t="s">
        <v>1</v>
      </c>
      <c r="I553" s="153"/>
      <c r="L553" s="150"/>
      <c r="M553" s="154"/>
      <c r="T553" s="155"/>
      <c r="AT553" s="151" t="s">
        <v>141</v>
      </c>
      <c r="AU553" s="151" t="s">
        <v>90</v>
      </c>
      <c r="AV553" s="12" t="s">
        <v>88</v>
      </c>
      <c r="AW553" s="12" t="s">
        <v>36</v>
      </c>
      <c r="AX553" s="12" t="s">
        <v>80</v>
      </c>
      <c r="AY553" s="151" t="s">
        <v>128</v>
      </c>
    </row>
    <row r="554" spans="2:65" s="13" customFormat="1" ht="11.25">
      <c r="B554" s="156"/>
      <c r="D554" s="144" t="s">
        <v>141</v>
      </c>
      <c r="E554" s="157" t="s">
        <v>1</v>
      </c>
      <c r="F554" s="158" t="s">
        <v>135</v>
      </c>
      <c r="H554" s="159">
        <v>4</v>
      </c>
      <c r="I554" s="160"/>
      <c r="L554" s="156"/>
      <c r="M554" s="161"/>
      <c r="T554" s="162"/>
      <c r="AT554" s="157" t="s">
        <v>141</v>
      </c>
      <c r="AU554" s="157" t="s">
        <v>90</v>
      </c>
      <c r="AV554" s="13" t="s">
        <v>90</v>
      </c>
      <c r="AW554" s="13" t="s">
        <v>36</v>
      </c>
      <c r="AX554" s="13" t="s">
        <v>80</v>
      </c>
      <c r="AY554" s="157" t="s">
        <v>128</v>
      </c>
    </row>
    <row r="555" spans="2:65" s="14" customFormat="1" ht="11.25">
      <c r="B555" s="163"/>
      <c r="D555" s="144" t="s">
        <v>141</v>
      </c>
      <c r="E555" s="164" t="s">
        <v>1</v>
      </c>
      <c r="F555" s="165" t="s">
        <v>149</v>
      </c>
      <c r="H555" s="166">
        <v>4</v>
      </c>
      <c r="I555" s="167"/>
      <c r="L555" s="163"/>
      <c r="M555" s="168"/>
      <c r="T555" s="169"/>
      <c r="AT555" s="164" t="s">
        <v>141</v>
      </c>
      <c r="AU555" s="164" t="s">
        <v>90</v>
      </c>
      <c r="AV555" s="14" t="s">
        <v>135</v>
      </c>
      <c r="AW555" s="14" t="s">
        <v>36</v>
      </c>
      <c r="AX555" s="14" t="s">
        <v>88</v>
      </c>
      <c r="AY555" s="164" t="s">
        <v>128</v>
      </c>
    </row>
    <row r="556" spans="2:65" s="1" customFormat="1" ht="24.2" customHeight="1">
      <c r="B556" s="31"/>
      <c r="C556" s="131" t="s">
        <v>511</v>
      </c>
      <c r="D556" s="131" t="s">
        <v>130</v>
      </c>
      <c r="E556" s="132" t="s">
        <v>512</v>
      </c>
      <c r="F556" s="133" t="s">
        <v>513</v>
      </c>
      <c r="G556" s="134" t="s">
        <v>174</v>
      </c>
      <c r="H556" s="135">
        <v>180</v>
      </c>
      <c r="I556" s="136"/>
      <c r="J556" s="137">
        <f>ROUND(I556*H556,2)</f>
        <v>0</v>
      </c>
      <c r="K556" s="133" t="s">
        <v>134</v>
      </c>
      <c r="L556" s="31"/>
      <c r="M556" s="138" t="s">
        <v>1</v>
      </c>
      <c r="N556" s="139" t="s">
        <v>45</v>
      </c>
      <c r="P556" s="140">
        <f>O556*H556</f>
        <v>0</v>
      </c>
      <c r="Q556" s="140">
        <v>0</v>
      </c>
      <c r="R556" s="140">
        <f>Q556*H556</f>
        <v>0</v>
      </c>
      <c r="S556" s="140">
        <v>1.3</v>
      </c>
      <c r="T556" s="141">
        <f>S556*H556</f>
        <v>234</v>
      </c>
      <c r="AR556" s="142" t="s">
        <v>135</v>
      </c>
      <c r="AT556" s="142" t="s">
        <v>130</v>
      </c>
      <c r="AU556" s="142" t="s">
        <v>90</v>
      </c>
      <c r="AY556" s="16" t="s">
        <v>128</v>
      </c>
      <c r="BE556" s="143">
        <f>IF(N556="základní",J556,0)</f>
        <v>0</v>
      </c>
      <c r="BF556" s="143">
        <f>IF(N556="snížená",J556,0)</f>
        <v>0</v>
      </c>
      <c r="BG556" s="143">
        <f>IF(N556="zákl. přenesená",J556,0)</f>
        <v>0</v>
      </c>
      <c r="BH556" s="143">
        <f>IF(N556="sníž. přenesená",J556,0)</f>
        <v>0</v>
      </c>
      <c r="BI556" s="143">
        <f>IF(N556="nulová",J556,0)</f>
        <v>0</v>
      </c>
      <c r="BJ556" s="16" t="s">
        <v>88</v>
      </c>
      <c r="BK556" s="143">
        <f>ROUND(I556*H556,2)</f>
        <v>0</v>
      </c>
      <c r="BL556" s="16" t="s">
        <v>135</v>
      </c>
      <c r="BM556" s="142" t="s">
        <v>514</v>
      </c>
    </row>
    <row r="557" spans="2:65" s="1" customFormat="1" ht="19.5">
      <c r="B557" s="31"/>
      <c r="D557" s="144" t="s">
        <v>137</v>
      </c>
      <c r="F557" s="145" t="s">
        <v>515</v>
      </c>
      <c r="I557" s="146"/>
      <c r="L557" s="31"/>
      <c r="M557" s="147"/>
      <c r="T557" s="55"/>
      <c r="AT557" s="16" t="s">
        <v>137</v>
      </c>
      <c r="AU557" s="16" t="s">
        <v>90</v>
      </c>
    </row>
    <row r="558" spans="2:65" s="1" customFormat="1" ht="11.25">
      <c r="B558" s="31"/>
      <c r="D558" s="148" t="s">
        <v>139</v>
      </c>
      <c r="F558" s="149" t="s">
        <v>516</v>
      </c>
      <c r="I558" s="146"/>
      <c r="L558" s="31"/>
      <c r="M558" s="147"/>
      <c r="T558" s="55"/>
      <c r="AT558" s="16" t="s">
        <v>139</v>
      </c>
      <c r="AU558" s="16" t="s">
        <v>90</v>
      </c>
    </row>
    <row r="559" spans="2:65" s="12" customFormat="1" ht="11.25">
      <c r="B559" s="150"/>
      <c r="D559" s="144" t="s">
        <v>141</v>
      </c>
      <c r="E559" s="151" t="s">
        <v>1</v>
      </c>
      <c r="F559" s="152" t="s">
        <v>510</v>
      </c>
      <c r="H559" s="151" t="s">
        <v>1</v>
      </c>
      <c r="I559" s="153"/>
      <c r="L559" s="150"/>
      <c r="M559" s="154"/>
      <c r="T559" s="155"/>
      <c r="AT559" s="151" t="s">
        <v>141</v>
      </c>
      <c r="AU559" s="151" t="s">
        <v>90</v>
      </c>
      <c r="AV559" s="12" t="s">
        <v>88</v>
      </c>
      <c r="AW559" s="12" t="s">
        <v>36</v>
      </c>
      <c r="AX559" s="12" t="s">
        <v>80</v>
      </c>
      <c r="AY559" s="151" t="s">
        <v>128</v>
      </c>
    </row>
    <row r="560" spans="2:65" s="12" customFormat="1" ht="11.25">
      <c r="B560" s="150"/>
      <c r="D560" s="144" t="s">
        <v>141</v>
      </c>
      <c r="E560" s="151" t="s">
        <v>1</v>
      </c>
      <c r="F560" s="152" t="s">
        <v>143</v>
      </c>
      <c r="H560" s="151" t="s">
        <v>1</v>
      </c>
      <c r="I560" s="153"/>
      <c r="L560" s="150"/>
      <c r="M560" s="154"/>
      <c r="T560" s="155"/>
      <c r="AT560" s="151" t="s">
        <v>141</v>
      </c>
      <c r="AU560" s="151" t="s">
        <v>90</v>
      </c>
      <c r="AV560" s="12" t="s">
        <v>88</v>
      </c>
      <c r="AW560" s="12" t="s">
        <v>36</v>
      </c>
      <c r="AX560" s="12" t="s">
        <v>80</v>
      </c>
      <c r="AY560" s="151" t="s">
        <v>128</v>
      </c>
    </row>
    <row r="561" spans="2:65" s="13" customFormat="1" ht="11.25">
      <c r="B561" s="156"/>
      <c r="D561" s="144" t="s">
        <v>141</v>
      </c>
      <c r="E561" s="157" t="s">
        <v>1</v>
      </c>
      <c r="F561" s="158" t="s">
        <v>178</v>
      </c>
      <c r="H561" s="159">
        <v>180</v>
      </c>
      <c r="I561" s="160"/>
      <c r="L561" s="156"/>
      <c r="M561" s="161"/>
      <c r="T561" s="162"/>
      <c r="AT561" s="157" t="s">
        <v>141</v>
      </c>
      <c r="AU561" s="157" t="s">
        <v>90</v>
      </c>
      <c r="AV561" s="13" t="s">
        <v>90</v>
      </c>
      <c r="AW561" s="13" t="s">
        <v>36</v>
      </c>
      <c r="AX561" s="13" t="s">
        <v>88</v>
      </c>
      <c r="AY561" s="157" t="s">
        <v>128</v>
      </c>
    </row>
    <row r="562" spans="2:65" s="1" customFormat="1" ht="21.75" customHeight="1">
      <c r="B562" s="31"/>
      <c r="C562" s="131" t="s">
        <v>517</v>
      </c>
      <c r="D562" s="131" t="s">
        <v>130</v>
      </c>
      <c r="E562" s="132" t="s">
        <v>518</v>
      </c>
      <c r="F562" s="133" t="s">
        <v>519</v>
      </c>
      <c r="G562" s="134" t="s">
        <v>174</v>
      </c>
      <c r="H562" s="135">
        <v>36</v>
      </c>
      <c r="I562" s="136"/>
      <c r="J562" s="137">
        <f>ROUND(I562*H562,2)</f>
        <v>0</v>
      </c>
      <c r="K562" s="133" t="s">
        <v>134</v>
      </c>
      <c r="L562" s="31"/>
      <c r="M562" s="138" t="s">
        <v>1</v>
      </c>
      <c r="N562" s="139" t="s">
        <v>45</v>
      </c>
      <c r="P562" s="140">
        <f>O562*H562</f>
        <v>0</v>
      </c>
      <c r="Q562" s="140">
        <v>0</v>
      </c>
      <c r="R562" s="140">
        <f>Q562*H562</f>
        <v>0</v>
      </c>
      <c r="S562" s="140">
        <v>2.9000000000000001E-2</v>
      </c>
      <c r="T562" s="141">
        <f>S562*H562</f>
        <v>1.044</v>
      </c>
      <c r="AR562" s="142" t="s">
        <v>135</v>
      </c>
      <c r="AT562" s="142" t="s">
        <v>130</v>
      </c>
      <c r="AU562" s="142" t="s">
        <v>90</v>
      </c>
      <c r="AY562" s="16" t="s">
        <v>128</v>
      </c>
      <c r="BE562" s="143">
        <f>IF(N562="základní",J562,0)</f>
        <v>0</v>
      </c>
      <c r="BF562" s="143">
        <f>IF(N562="snížená",J562,0)</f>
        <v>0</v>
      </c>
      <c r="BG562" s="143">
        <f>IF(N562="zákl. přenesená",J562,0)</f>
        <v>0</v>
      </c>
      <c r="BH562" s="143">
        <f>IF(N562="sníž. přenesená",J562,0)</f>
        <v>0</v>
      </c>
      <c r="BI562" s="143">
        <f>IF(N562="nulová",J562,0)</f>
        <v>0</v>
      </c>
      <c r="BJ562" s="16" t="s">
        <v>88</v>
      </c>
      <c r="BK562" s="143">
        <f>ROUND(I562*H562,2)</f>
        <v>0</v>
      </c>
      <c r="BL562" s="16" t="s">
        <v>135</v>
      </c>
      <c r="BM562" s="142" t="s">
        <v>520</v>
      </c>
    </row>
    <row r="563" spans="2:65" s="1" customFormat="1" ht="19.5">
      <c r="B563" s="31"/>
      <c r="D563" s="144" t="s">
        <v>137</v>
      </c>
      <c r="F563" s="145" t="s">
        <v>521</v>
      </c>
      <c r="I563" s="146"/>
      <c r="L563" s="31"/>
      <c r="M563" s="147"/>
      <c r="T563" s="55"/>
      <c r="AT563" s="16" t="s">
        <v>137</v>
      </c>
      <c r="AU563" s="16" t="s">
        <v>90</v>
      </c>
    </row>
    <row r="564" spans="2:65" s="1" customFormat="1" ht="11.25">
      <c r="B564" s="31"/>
      <c r="D564" s="148" t="s">
        <v>139</v>
      </c>
      <c r="F564" s="149" t="s">
        <v>522</v>
      </c>
      <c r="I564" s="146"/>
      <c r="L564" s="31"/>
      <c r="M564" s="147"/>
      <c r="T564" s="55"/>
      <c r="AT564" s="16" t="s">
        <v>139</v>
      </c>
      <c r="AU564" s="16" t="s">
        <v>90</v>
      </c>
    </row>
    <row r="565" spans="2:65" s="12" customFormat="1" ht="11.25">
      <c r="B565" s="150"/>
      <c r="D565" s="144" t="s">
        <v>141</v>
      </c>
      <c r="E565" s="151" t="s">
        <v>1</v>
      </c>
      <c r="F565" s="152" t="s">
        <v>510</v>
      </c>
      <c r="H565" s="151" t="s">
        <v>1</v>
      </c>
      <c r="I565" s="153"/>
      <c r="L565" s="150"/>
      <c r="M565" s="154"/>
      <c r="T565" s="155"/>
      <c r="AT565" s="151" t="s">
        <v>141</v>
      </c>
      <c r="AU565" s="151" t="s">
        <v>90</v>
      </c>
      <c r="AV565" s="12" t="s">
        <v>88</v>
      </c>
      <c r="AW565" s="12" t="s">
        <v>36</v>
      </c>
      <c r="AX565" s="12" t="s">
        <v>80</v>
      </c>
      <c r="AY565" s="151" t="s">
        <v>128</v>
      </c>
    </row>
    <row r="566" spans="2:65" s="12" customFormat="1" ht="11.25">
      <c r="B566" s="150"/>
      <c r="D566" s="144" t="s">
        <v>141</v>
      </c>
      <c r="E566" s="151" t="s">
        <v>1</v>
      </c>
      <c r="F566" s="152" t="s">
        <v>145</v>
      </c>
      <c r="H566" s="151" t="s">
        <v>1</v>
      </c>
      <c r="I566" s="153"/>
      <c r="L566" s="150"/>
      <c r="M566" s="154"/>
      <c r="T566" s="155"/>
      <c r="AT566" s="151" t="s">
        <v>141</v>
      </c>
      <c r="AU566" s="151" t="s">
        <v>90</v>
      </c>
      <c r="AV566" s="12" t="s">
        <v>88</v>
      </c>
      <c r="AW566" s="12" t="s">
        <v>36</v>
      </c>
      <c r="AX566" s="12" t="s">
        <v>80</v>
      </c>
      <c r="AY566" s="151" t="s">
        <v>128</v>
      </c>
    </row>
    <row r="567" spans="2:65" s="13" customFormat="1" ht="11.25">
      <c r="B567" s="156"/>
      <c r="D567" s="144" t="s">
        <v>141</v>
      </c>
      <c r="E567" s="157" t="s">
        <v>1</v>
      </c>
      <c r="F567" s="158" t="s">
        <v>372</v>
      </c>
      <c r="H567" s="159">
        <v>32</v>
      </c>
      <c r="I567" s="160"/>
      <c r="L567" s="156"/>
      <c r="M567" s="161"/>
      <c r="T567" s="162"/>
      <c r="AT567" s="157" t="s">
        <v>141</v>
      </c>
      <c r="AU567" s="157" t="s">
        <v>90</v>
      </c>
      <c r="AV567" s="13" t="s">
        <v>90</v>
      </c>
      <c r="AW567" s="13" t="s">
        <v>36</v>
      </c>
      <c r="AX567" s="13" t="s">
        <v>80</v>
      </c>
      <c r="AY567" s="157" t="s">
        <v>128</v>
      </c>
    </row>
    <row r="568" spans="2:65" s="12" customFormat="1" ht="11.25">
      <c r="B568" s="150"/>
      <c r="D568" s="144" t="s">
        <v>141</v>
      </c>
      <c r="E568" s="151" t="s">
        <v>1</v>
      </c>
      <c r="F568" s="152" t="s">
        <v>147</v>
      </c>
      <c r="H568" s="151" t="s">
        <v>1</v>
      </c>
      <c r="I568" s="153"/>
      <c r="L568" s="150"/>
      <c r="M568" s="154"/>
      <c r="T568" s="155"/>
      <c r="AT568" s="151" t="s">
        <v>141</v>
      </c>
      <c r="AU568" s="151" t="s">
        <v>90</v>
      </c>
      <c r="AV568" s="12" t="s">
        <v>88</v>
      </c>
      <c r="AW568" s="12" t="s">
        <v>36</v>
      </c>
      <c r="AX568" s="12" t="s">
        <v>80</v>
      </c>
      <c r="AY568" s="151" t="s">
        <v>128</v>
      </c>
    </row>
    <row r="569" spans="2:65" s="13" customFormat="1" ht="11.25">
      <c r="B569" s="156"/>
      <c r="D569" s="144" t="s">
        <v>141</v>
      </c>
      <c r="E569" s="157" t="s">
        <v>1</v>
      </c>
      <c r="F569" s="158" t="s">
        <v>135</v>
      </c>
      <c r="H569" s="159">
        <v>4</v>
      </c>
      <c r="I569" s="160"/>
      <c r="L569" s="156"/>
      <c r="M569" s="161"/>
      <c r="T569" s="162"/>
      <c r="AT569" s="157" t="s">
        <v>141</v>
      </c>
      <c r="AU569" s="157" t="s">
        <v>90</v>
      </c>
      <c r="AV569" s="13" t="s">
        <v>90</v>
      </c>
      <c r="AW569" s="13" t="s">
        <v>36</v>
      </c>
      <c r="AX569" s="13" t="s">
        <v>80</v>
      </c>
      <c r="AY569" s="157" t="s">
        <v>128</v>
      </c>
    </row>
    <row r="570" spans="2:65" s="14" customFormat="1" ht="11.25">
      <c r="B570" s="163"/>
      <c r="D570" s="144" t="s">
        <v>141</v>
      </c>
      <c r="E570" s="164" t="s">
        <v>1</v>
      </c>
      <c r="F570" s="165" t="s">
        <v>149</v>
      </c>
      <c r="H570" s="166">
        <v>36</v>
      </c>
      <c r="I570" s="167"/>
      <c r="L570" s="163"/>
      <c r="M570" s="168"/>
      <c r="T570" s="169"/>
      <c r="AT570" s="164" t="s">
        <v>141</v>
      </c>
      <c r="AU570" s="164" t="s">
        <v>90</v>
      </c>
      <c r="AV570" s="14" t="s">
        <v>135</v>
      </c>
      <c r="AW570" s="14" t="s">
        <v>36</v>
      </c>
      <c r="AX570" s="14" t="s">
        <v>88</v>
      </c>
      <c r="AY570" s="164" t="s">
        <v>128</v>
      </c>
    </row>
    <row r="571" spans="2:65" s="1" customFormat="1" ht="33" customHeight="1">
      <c r="B571" s="31"/>
      <c r="C571" s="131" t="s">
        <v>523</v>
      </c>
      <c r="D571" s="131" t="s">
        <v>130</v>
      </c>
      <c r="E571" s="132" t="s">
        <v>524</v>
      </c>
      <c r="F571" s="133" t="s">
        <v>525</v>
      </c>
      <c r="G571" s="134" t="s">
        <v>174</v>
      </c>
      <c r="H571" s="135">
        <v>32</v>
      </c>
      <c r="I571" s="136"/>
      <c r="J571" s="137">
        <f>ROUND(I571*H571,2)</f>
        <v>0</v>
      </c>
      <c r="K571" s="133" t="s">
        <v>134</v>
      </c>
      <c r="L571" s="31"/>
      <c r="M571" s="138" t="s">
        <v>1</v>
      </c>
      <c r="N571" s="139" t="s">
        <v>45</v>
      </c>
      <c r="P571" s="140">
        <f>O571*H571</f>
        <v>0</v>
      </c>
      <c r="Q571" s="140">
        <v>3.0000000000000001E-5</v>
      </c>
      <c r="R571" s="140">
        <f>Q571*H571</f>
        <v>9.6000000000000002E-4</v>
      </c>
      <c r="S571" s="140">
        <v>0</v>
      </c>
      <c r="T571" s="141">
        <f>S571*H571</f>
        <v>0</v>
      </c>
      <c r="AR571" s="142" t="s">
        <v>135</v>
      </c>
      <c r="AT571" s="142" t="s">
        <v>130</v>
      </c>
      <c r="AU571" s="142" t="s">
        <v>90</v>
      </c>
      <c r="AY571" s="16" t="s">
        <v>128</v>
      </c>
      <c r="BE571" s="143">
        <f>IF(N571="základní",J571,0)</f>
        <v>0</v>
      </c>
      <c r="BF571" s="143">
        <f>IF(N571="snížená",J571,0)</f>
        <v>0</v>
      </c>
      <c r="BG571" s="143">
        <f>IF(N571="zákl. přenesená",J571,0)</f>
        <v>0</v>
      </c>
      <c r="BH571" s="143">
        <f>IF(N571="sníž. přenesená",J571,0)</f>
        <v>0</v>
      </c>
      <c r="BI571" s="143">
        <f>IF(N571="nulová",J571,0)</f>
        <v>0</v>
      </c>
      <c r="BJ571" s="16" t="s">
        <v>88</v>
      </c>
      <c r="BK571" s="143">
        <f>ROUND(I571*H571,2)</f>
        <v>0</v>
      </c>
      <c r="BL571" s="16" t="s">
        <v>135</v>
      </c>
      <c r="BM571" s="142" t="s">
        <v>526</v>
      </c>
    </row>
    <row r="572" spans="2:65" s="1" customFormat="1" ht="19.5">
      <c r="B572" s="31"/>
      <c r="D572" s="144" t="s">
        <v>137</v>
      </c>
      <c r="F572" s="145" t="s">
        <v>527</v>
      </c>
      <c r="I572" s="146"/>
      <c r="L572" s="31"/>
      <c r="M572" s="147"/>
      <c r="T572" s="55"/>
      <c r="AT572" s="16" t="s">
        <v>137</v>
      </c>
      <c r="AU572" s="16" t="s">
        <v>90</v>
      </c>
    </row>
    <row r="573" spans="2:65" s="1" customFormat="1" ht="11.25">
      <c r="B573" s="31"/>
      <c r="D573" s="148" t="s">
        <v>139</v>
      </c>
      <c r="F573" s="149" t="s">
        <v>528</v>
      </c>
      <c r="I573" s="146"/>
      <c r="L573" s="31"/>
      <c r="M573" s="147"/>
      <c r="T573" s="55"/>
      <c r="AT573" s="16" t="s">
        <v>139</v>
      </c>
      <c r="AU573" s="16" t="s">
        <v>90</v>
      </c>
    </row>
    <row r="574" spans="2:65" s="12" customFormat="1" ht="11.25">
      <c r="B574" s="150"/>
      <c r="D574" s="144" t="s">
        <v>141</v>
      </c>
      <c r="E574" s="151" t="s">
        <v>1</v>
      </c>
      <c r="F574" s="152" t="s">
        <v>529</v>
      </c>
      <c r="H574" s="151" t="s">
        <v>1</v>
      </c>
      <c r="I574" s="153"/>
      <c r="L574" s="150"/>
      <c r="M574" s="154"/>
      <c r="T574" s="155"/>
      <c r="AT574" s="151" t="s">
        <v>141</v>
      </c>
      <c r="AU574" s="151" t="s">
        <v>90</v>
      </c>
      <c r="AV574" s="12" t="s">
        <v>88</v>
      </c>
      <c r="AW574" s="12" t="s">
        <v>36</v>
      </c>
      <c r="AX574" s="12" t="s">
        <v>80</v>
      </c>
      <c r="AY574" s="151" t="s">
        <v>128</v>
      </c>
    </row>
    <row r="575" spans="2:65" s="12" customFormat="1" ht="11.25">
      <c r="B575" s="150"/>
      <c r="D575" s="144" t="s">
        <v>141</v>
      </c>
      <c r="E575" s="151" t="s">
        <v>1</v>
      </c>
      <c r="F575" s="152" t="s">
        <v>145</v>
      </c>
      <c r="H575" s="151" t="s">
        <v>1</v>
      </c>
      <c r="I575" s="153"/>
      <c r="L575" s="150"/>
      <c r="M575" s="154"/>
      <c r="T575" s="155"/>
      <c r="AT575" s="151" t="s">
        <v>141</v>
      </c>
      <c r="AU575" s="151" t="s">
        <v>90</v>
      </c>
      <c r="AV575" s="12" t="s">
        <v>88</v>
      </c>
      <c r="AW575" s="12" t="s">
        <v>36</v>
      </c>
      <c r="AX575" s="12" t="s">
        <v>80</v>
      </c>
      <c r="AY575" s="151" t="s">
        <v>128</v>
      </c>
    </row>
    <row r="576" spans="2:65" s="13" customFormat="1" ht="11.25">
      <c r="B576" s="156"/>
      <c r="D576" s="144" t="s">
        <v>141</v>
      </c>
      <c r="E576" s="157" t="s">
        <v>1</v>
      </c>
      <c r="F576" s="158" t="s">
        <v>372</v>
      </c>
      <c r="H576" s="159">
        <v>32</v>
      </c>
      <c r="I576" s="160"/>
      <c r="L576" s="156"/>
      <c r="M576" s="161"/>
      <c r="T576" s="162"/>
      <c r="AT576" s="157" t="s">
        <v>141</v>
      </c>
      <c r="AU576" s="157" t="s">
        <v>90</v>
      </c>
      <c r="AV576" s="13" t="s">
        <v>90</v>
      </c>
      <c r="AW576" s="13" t="s">
        <v>36</v>
      </c>
      <c r="AX576" s="13" t="s">
        <v>88</v>
      </c>
      <c r="AY576" s="157" t="s">
        <v>128</v>
      </c>
    </row>
    <row r="577" spans="2:65" s="1" customFormat="1" ht="24.2" customHeight="1">
      <c r="B577" s="31"/>
      <c r="C577" s="170" t="s">
        <v>530</v>
      </c>
      <c r="D577" s="170" t="s">
        <v>340</v>
      </c>
      <c r="E577" s="171" t="s">
        <v>531</v>
      </c>
      <c r="F577" s="172" t="s">
        <v>532</v>
      </c>
      <c r="G577" s="173" t="s">
        <v>174</v>
      </c>
      <c r="H577" s="174">
        <v>32.479999999999997</v>
      </c>
      <c r="I577" s="175"/>
      <c r="J577" s="176">
        <f>ROUND(I577*H577,2)</f>
        <v>0</v>
      </c>
      <c r="K577" s="172" t="s">
        <v>134</v>
      </c>
      <c r="L577" s="177"/>
      <c r="M577" s="178" t="s">
        <v>1</v>
      </c>
      <c r="N577" s="179" t="s">
        <v>45</v>
      </c>
      <c r="P577" s="140">
        <f>O577*H577</f>
        <v>0</v>
      </c>
      <c r="Q577" s="140">
        <v>2.4E-2</v>
      </c>
      <c r="R577" s="140">
        <f>Q577*H577</f>
        <v>0.77951999999999999</v>
      </c>
      <c r="S577" s="140">
        <v>0</v>
      </c>
      <c r="T577" s="141">
        <f>S577*H577</f>
        <v>0</v>
      </c>
      <c r="AR577" s="142" t="s">
        <v>196</v>
      </c>
      <c r="AT577" s="142" t="s">
        <v>340</v>
      </c>
      <c r="AU577" s="142" t="s">
        <v>90</v>
      </c>
      <c r="AY577" s="16" t="s">
        <v>128</v>
      </c>
      <c r="BE577" s="143">
        <f>IF(N577="základní",J577,0)</f>
        <v>0</v>
      </c>
      <c r="BF577" s="143">
        <f>IF(N577="snížená",J577,0)</f>
        <v>0</v>
      </c>
      <c r="BG577" s="143">
        <f>IF(N577="zákl. přenesená",J577,0)</f>
        <v>0</v>
      </c>
      <c r="BH577" s="143">
        <f>IF(N577="sníž. přenesená",J577,0)</f>
        <v>0</v>
      </c>
      <c r="BI577" s="143">
        <f>IF(N577="nulová",J577,0)</f>
        <v>0</v>
      </c>
      <c r="BJ577" s="16" t="s">
        <v>88</v>
      </c>
      <c r="BK577" s="143">
        <f>ROUND(I577*H577,2)</f>
        <v>0</v>
      </c>
      <c r="BL577" s="16" t="s">
        <v>135</v>
      </c>
      <c r="BM577" s="142" t="s">
        <v>533</v>
      </c>
    </row>
    <row r="578" spans="2:65" s="1" customFormat="1" ht="11.25">
      <c r="B578" s="31"/>
      <c r="D578" s="144" t="s">
        <v>137</v>
      </c>
      <c r="F578" s="145" t="s">
        <v>532</v>
      </c>
      <c r="I578" s="146"/>
      <c r="L578" s="31"/>
      <c r="M578" s="147"/>
      <c r="T578" s="55"/>
      <c r="AT578" s="16" t="s">
        <v>137</v>
      </c>
      <c r="AU578" s="16" t="s">
        <v>90</v>
      </c>
    </row>
    <row r="579" spans="2:65" s="12" customFormat="1" ht="11.25">
      <c r="B579" s="150"/>
      <c r="D579" s="144" t="s">
        <v>141</v>
      </c>
      <c r="E579" s="151" t="s">
        <v>1</v>
      </c>
      <c r="F579" s="152" t="s">
        <v>529</v>
      </c>
      <c r="H579" s="151" t="s">
        <v>1</v>
      </c>
      <c r="I579" s="153"/>
      <c r="L579" s="150"/>
      <c r="M579" s="154"/>
      <c r="T579" s="155"/>
      <c r="AT579" s="151" t="s">
        <v>141</v>
      </c>
      <c r="AU579" s="151" t="s">
        <v>90</v>
      </c>
      <c r="AV579" s="12" t="s">
        <v>88</v>
      </c>
      <c r="AW579" s="12" t="s">
        <v>36</v>
      </c>
      <c r="AX579" s="12" t="s">
        <v>80</v>
      </c>
      <c r="AY579" s="151" t="s">
        <v>128</v>
      </c>
    </row>
    <row r="580" spans="2:65" s="12" customFormat="1" ht="11.25">
      <c r="B580" s="150"/>
      <c r="D580" s="144" t="s">
        <v>141</v>
      </c>
      <c r="E580" s="151" t="s">
        <v>1</v>
      </c>
      <c r="F580" s="152" t="s">
        <v>145</v>
      </c>
      <c r="H580" s="151" t="s">
        <v>1</v>
      </c>
      <c r="I580" s="153"/>
      <c r="L580" s="150"/>
      <c r="M580" s="154"/>
      <c r="T580" s="155"/>
      <c r="AT580" s="151" t="s">
        <v>141</v>
      </c>
      <c r="AU580" s="151" t="s">
        <v>90</v>
      </c>
      <c r="AV580" s="12" t="s">
        <v>88</v>
      </c>
      <c r="AW580" s="12" t="s">
        <v>36</v>
      </c>
      <c r="AX580" s="12" t="s">
        <v>80</v>
      </c>
      <c r="AY580" s="151" t="s">
        <v>128</v>
      </c>
    </row>
    <row r="581" spans="2:65" s="13" customFormat="1" ht="11.25">
      <c r="B581" s="156"/>
      <c r="D581" s="144" t="s">
        <v>141</v>
      </c>
      <c r="E581" s="157" t="s">
        <v>1</v>
      </c>
      <c r="F581" s="158" t="s">
        <v>372</v>
      </c>
      <c r="H581" s="159">
        <v>32</v>
      </c>
      <c r="I581" s="160"/>
      <c r="L581" s="156"/>
      <c r="M581" s="161"/>
      <c r="T581" s="162"/>
      <c r="AT581" s="157" t="s">
        <v>141</v>
      </c>
      <c r="AU581" s="157" t="s">
        <v>90</v>
      </c>
      <c r="AV581" s="13" t="s">
        <v>90</v>
      </c>
      <c r="AW581" s="13" t="s">
        <v>36</v>
      </c>
      <c r="AX581" s="13" t="s">
        <v>88</v>
      </c>
      <c r="AY581" s="157" t="s">
        <v>128</v>
      </c>
    </row>
    <row r="582" spans="2:65" s="13" customFormat="1" ht="11.25">
      <c r="B582" s="156"/>
      <c r="D582" s="144" t="s">
        <v>141</v>
      </c>
      <c r="F582" s="158" t="s">
        <v>534</v>
      </c>
      <c r="H582" s="159">
        <v>32.479999999999997</v>
      </c>
      <c r="I582" s="160"/>
      <c r="L582" s="156"/>
      <c r="M582" s="161"/>
      <c r="T582" s="162"/>
      <c r="AT582" s="157" t="s">
        <v>141</v>
      </c>
      <c r="AU582" s="157" t="s">
        <v>90</v>
      </c>
      <c r="AV582" s="13" t="s">
        <v>90</v>
      </c>
      <c r="AW582" s="13" t="s">
        <v>4</v>
      </c>
      <c r="AX582" s="13" t="s">
        <v>88</v>
      </c>
      <c r="AY582" s="157" t="s">
        <v>128</v>
      </c>
    </row>
    <row r="583" spans="2:65" s="1" customFormat="1" ht="33" customHeight="1">
      <c r="B583" s="31"/>
      <c r="C583" s="131" t="s">
        <v>535</v>
      </c>
      <c r="D583" s="131" t="s">
        <v>130</v>
      </c>
      <c r="E583" s="132" t="s">
        <v>536</v>
      </c>
      <c r="F583" s="133" t="s">
        <v>537</v>
      </c>
      <c r="G583" s="134" t="s">
        <v>174</v>
      </c>
      <c r="H583" s="135">
        <v>180</v>
      </c>
      <c r="I583" s="136"/>
      <c r="J583" s="137">
        <f>ROUND(I583*H583,2)</f>
        <v>0</v>
      </c>
      <c r="K583" s="133" t="s">
        <v>134</v>
      </c>
      <c r="L583" s="31"/>
      <c r="M583" s="138" t="s">
        <v>1</v>
      </c>
      <c r="N583" s="139" t="s">
        <v>45</v>
      </c>
      <c r="P583" s="140">
        <f>O583*H583</f>
        <v>0</v>
      </c>
      <c r="Q583" s="140">
        <v>1.4999999999999999E-4</v>
      </c>
      <c r="R583" s="140">
        <f>Q583*H583</f>
        <v>2.6999999999999996E-2</v>
      </c>
      <c r="S583" s="140">
        <v>0</v>
      </c>
      <c r="T583" s="141">
        <f>S583*H583</f>
        <v>0</v>
      </c>
      <c r="AR583" s="142" t="s">
        <v>135</v>
      </c>
      <c r="AT583" s="142" t="s">
        <v>130</v>
      </c>
      <c r="AU583" s="142" t="s">
        <v>90</v>
      </c>
      <c r="AY583" s="16" t="s">
        <v>128</v>
      </c>
      <c r="BE583" s="143">
        <f>IF(N583="základní",J583,0)</f>
        <v>0</v>
      </c>
      <c r="BF583" s="143">
        <f>IF(N583="snížená",J583,0)</f>
        <v>0</v>
      </c>
      <c r="BG583" s="143">
        <f>IF(N583="zákl. přenesená",J583,0)</f>
        <v>0</v>
      </c>
      <c r="BH583" s="143">
        <f>IF(N583="sníž. přenesená",J583,0)</f>
        <v>0</v>
      </c>
      <c r="BI583" s="143">
        <f>IF(N583="nulová",J583,0)</f>
        <v>0</v>
      </c>
      <c r="BJ583" s="16" t="s">
        <v>88</v>
      </c>
      <c r="BK583" s="143">
        <f>ROUND(I583*H583,2)</f>
        <v>0</v>
      </c>
      <c r="BL583" s="16" t="s">
        <v>135</v>
      </c>
      <c r="BM583" s="142" t="s">
        <v>538</v>
      </c>
    </row>
    <row r="584" spans="2:65" s="1" customFormat="1" ht="19.5">
      <c r="B584" s="31"/>
      <c r="D584" s="144" t="s">
        <v>137</v>
      </c>
      <c r="F584" s="145" t="s">
        <v>539</v>
      </c>
      <c r="I584" s="146"/>
      <c r="L584" s="31"/>
      <c r="M584" s="147"/>
      <c r="T584" s="55"/>
      <c r="AT584" s="16" t="s">
        <v>137</v>
      </c>
      <c r="AU584" s="16" t="s">
        <v>90</v>
      </c>
    </row>
    <row r="585" spans="2:65" s="1" customFormat="1" ht="11.25">
      <c r="B585" s="31"/>
      <c r="D585" s="148" t="s">
        <v>139</v>
      </c>
      <c r="F585" s="149" t="s">
        <v>540</v>
      </c>
      <c r="I585" s="146"/>
      <c r="L585" s="31"/>
      <c r="M585" s="147"/>
      <c r="T585" s="55"/>
      <c r="AT585" s="16" t="s">
        <v>139</v>
      </c>
      <c r="AU585" s="16" t="s">
        <v>90</v>
      </c>
    </row>
    <row r="586" spans="2:65" s="12" customFormat="1" ht="11.25">
      <c r="B586" s="150"/>
      <c r="D586" s="144" t="s">
        <v>141</v>
      </c>
      <c r="E586" s="151" t="s">
        <v>1</v>
      </c>
      <c r="F586" s="152" t="s">
        <v>541</v>
      </c>
      <c r="H586" s="151" t="s">
        <v>1</v>
      </c>
      <c r="I586" s="153"/>
      <c r="L586" s="150"/>
      <c r="M586" s="154"/>
      <c r="T586" s="155"/>
      <c r="AT586" s="151" t="s">
        <v>141</v>
      </c>
      <c r="AU586" s="151" t="s">
        <v>90</v>
      </c>
      <c r="AV586" s="12" t="s">
        <v>88</v>
      </c>
      <c r="AW586" s="12" t="s">
        <v>36</v>
      </c>
      <c r="AX586" s="12" t="s">
        <v>80</v>
      </c>
      <c r="AY586" s="151" t="s">
        <v>128</v>
      </c>
    </row>
    <row r="587" spans="2:65" s="12" customFormat="1" ht="11.25">
      <c r="B587" s="150"/>
      <c r="D587" s="144" t="s">
        <v>141</v>
      </c>
      <c r="E587" s="151" t="s">
        <v>1</v>
      </c>
      <c r="F587" s="152" t="s">
        <v>143</v>
      </c>
      <c r="H587" s="151" t="s">
        <v>1</v>
      </c>
      <c r="I587" s="153"/>
      <c r="L587" s="150"/>
      <c r="M587" s="154"/>
      <c r="T587" s="155"/>
      <c r="AT587" s="151" t="s">
        <v>141</v>
      </c>
      <c r="AU587" s="151" t="s">
        <v>90</v>
      </c>
      <c r="AV587" s="12" t="s">
        <v>88</v>
      </c>
      <c r="AW587" s="12" t="s">
        <v>36</v>
      </c>
      <c r="AX587" s="12" t="s">
        <v>80</v>
      </c>
      <c r="AY587" s="151" t="s">
        <v>128</v>
      </c>
    </row>
    <row r="588" spans="2:65" s="13" customFormat="1" ht="11.25">
      <c r="B588" s="156"/>
      <c r="D588" s="144" t="s">
        <v>141</v>
      </c>
      <c r="E588" s="157" t="s">
        <v>1</v>
      </c>
      <c r="F588" s="158" t="s">
        <v>542</v>
      </c>
      <c r="H588" s="159">
        <v>180</v>
      </c>
      <c r="I588" s="160"/>
      <c r="L588" s="156"/>
      <c r="M588" s="161"/>
      <c r="T588" s="162"/>
      <c r="AT588" s="157" t="s">
        <v>141</v>
      </c>
      <c r="AU588" s="157" t="s">
        <v>90</v>
      </c>
      <c r="AV588" s="13" t="s">
        <v>90</v>
      </c>
      <c r="AW588" s="13" t="s">
        <v>36</v>
      </c>
      <c r="AX588" s="13" t="s">
        <v>80</v>
      </c>
      <c r="AY588" s="157" t="s">
        <v>128</v>
      </c>
    </row>
    <row r="589" spans="2:65" s="14" customFormat="1" ht="11.25">
      <c r="B589" s="163"/>
      <c r="D589" s="144" t="s">
        <v>141</v>
      </c>
      <c r="E589" s="164" t="s">
        <v>1</v>
      </c>
      <c r="F589" s="165" t="s">
        <v>149</v>
      </c>
      <c r="H589" s="166">
        <v>180</v>
      </c>
      <c r="I589" s="167"/>
      <c r="L589" s="163"/>
      <c r="M589" s="168"/>
      <c r="T589" s="169"/>
      <c r="AT589" s="164" t="s">
        <v>141</v>
      </c>
      <c r="AU589" s="164" t="s">
        <v>90</v>
      </c>
      <c r="AV589" s="14" t="s">
        <v>135</v>
      </c>
      <c r="AW589" s="14" t="s">
        <v>36</v>
      </c>
      <c r="AX589" s="14" t="s">
        <v>88</v>
      </c>
      <c r="AY589" s="164" t="s">
        <v>128</v>
      </c>
    </row>
    <row r="590" spans="2:65" s="1" customFormat="1" ht="24.2" customHeight="1">
      <c r="B590" s="31"/>
      <c r="C590" s="170" t="s">
        <v>543</v>
      </c>
      <c r="D590" s="170" t="s">
        <v>340</v>
      </c>
      <c r="E590" s="171" t="s">
        <v>544</v>
      </c>
      <c r="F590" s="172" t="s">
        <v>545</v>
      </c>
      <c r="G590" s="173" t="s">
        <v>174</v>
      </c>
      <c r="H590" s="174">
        <v>182.7</v>
      </c>
      <c r="I590" s="175"/>
      <c r="J590" s="176">
        <f>ROUND(I590*H590,2)</f>
        <v>0</v>
      </c>
      <c r="K590" s="172" t="s">
        <v>134</v>
      </c>
      <c r="L590" s="177"/>
      <c r="M590" s="178" t="s">
        <v>1</v>
      </c>
      <c r="N590" s="179" t="s">
        <v>45</v>
      </c>
      <c r="P590" s="140">
        <f>O590*H590</f>
        <v>0</v>
      </c>
      <c r="Q590" s="140">
        <v>0.32600000000000001</v>
      </c>
      <c r="R590" s="140">
        <f>Q590*H590</f>
        <v>59.560200000000002</v>
      </c>
      <c r="S590" s="140">
        <v>0</v>
      </c>
      <c r="T590" s="141">
        <f>S590*H590</f>
        <v>0</v>
      </c>
      <c r="AR590" s="142" t="s">
        <v>196</v>
      </c>
      <c r="AT590" s="142" t="s">
        <v>340</v>
      </c>
      <c r="AU590" s="142" t="s">
        <v>90</v>
      </c>
      <c r="AY590" s="16" t="s">
        <v>128</v>
      </c>
      <c r="BE590" s="143">
        <f>IF(N590="základní",J590,0)</f>
        <v>0</v>
      </c>
      <c r="BF590" s="143">
        <f>IF(N590="snížená",J590,0)</f>
        <v>0</v>
      </c>
      <c r="BG590" s="143">
        <f>IF(N590="zákl. přenesená",J590,0)</f>
        <v>0</v>
      </c>
      <c r="BH590" s="143">
        <f>IF(N590="sníž. přenesená",J590,0)</f>
        <v>0</v>
      </c>
      <c r="BI590" s="143">
        <f>IF(N590="nulová",J590,0)</f>
        <v>0</v>
      </c>
      <c r="BJ590" s="16" t="s">
        <v>88</v>
      </c>
      <c r="BK590" s="143">
        <f>ROUND(I590*H590,2)</f>
        <v>0</v>
      </c>
      <c r="BL590" s="16" t="s">
        <v>135</v>
      </c>
      <c r="BM590" s="142" t="s">
        <v>546</v>
      </c>
    </row>
    <row r="591" spans="2:65" s="1" customFormat="1" ht="19.5">
      <c r="B591" s="31"/>
      <c r="D591" s="144" t="s">
        <v>137</v>
      </c>
      <c r="F591" s="145" t="s">
        <v>545</v>
      </c>
      <c r="I591" s="146"/>
      <c r="L591" s="31"/>
      <c r="M591" s="147"/>
      <c r="T591" s="55"/>
      <c r="AT591" s="16" t="s">
        <v>137</v>
      </c>
      <c r="AU591" s="16" t="s">
        <v>90</v>
      </c>
    </row>
    <row r="592" spans="2:65" s="12" customFormat="1" ht="11.25">
      <c r="B592" s="150"/>
      <c r="D592" s="144" t="s">
        <v>141</v>
      </c>
      <c r="E592" s="151" t="s">
        <v>1</v>
      </c>
      <c r="F592" s="152" t="s">
        <v>541</v>
      </c>
      <c r="H592" s="151" t="s">
        <v>1</v>
      </c>
      <c r="I592" s="153"/>
      <c r="L592" s="150"/>
      <c r="M592" s="154"/>
      <c r="T592" s="155"/>
      <c r="AT592" s="151" t="s">
        <v>141</v>
      </c>
      <c r="AU592" s="151" t="s">
        <v>90</v>
      </c>
      <c r="AV592" s="12" t="s">
        <v>88</v>
      </c>
      <c r="AW592" s="12" t="s">
        <v>36</v>
      </c>
      <c r="AX592" s="12" t="s">
        <v>80</v>
      </c>
      <c r="AY592" s="151" t="s">
        <v>128</v>
      </c>
    </row>
    <row r="593" spans="2:65" s="12" customFormat="1" ht="11.25">
      <c r="B593" s="150"/>
      <c r="D593" s="144" t="s">
        <v>141</v>
      </c>
      <c r="E593" s="151" t="s">
        <v>1</v>
      </c>
      <c r="F593" s="152" t="s">
        <v>143</v>
      </c>
      <c r="H593" s="151" t="s">
        <v>1</v>
      </c>
      <c r="I593" s="153"/>
      <c r="L593" s="150"/>
      <c r="M593" s="154"/>
      <c r="T593" s="155"/>
      <c r="AT593" s="151" t="s">
        <v>141</v>
      </c>
      <c r="AU593" s="151" t="s">
        <v>90</v>
      </c>
      <c r="AV593" s="12" t="s">
        <v>88</v>
      </c>
      <c r="AW593" s="12" t="s">
        <v>36</v>
      </c>
      <c r="AX593" s="12" t="s">
        <v>80</v>
      </c>
      <c r="AY593" s="151" t="s">
        <v>128</v>
      </c>
    </row>
    <row r="594" spans="2:65" s="13" customFormat="1" ht="11.25">
      <c r="B594" s="156"/>
      <c r="D594" s="144" t="s">
        <v>141</v>
      </c>
      <c r="E594" s="157" t="s">
        <v>1</v>
      </c>
      <c r="F594" s="158" t="s">
        <v>542</v>
      </c>
      <c r="H594" s="159">
        <v>180</v>
      </c>
      <c r="I594" s="160"/>
      <c r="L594" s="156"/>
      <c r="M594" s="161"/>
      <c r="T594" s="162"/>
      <c r="AT594" s="157" t="s">
        <v>141</v>
      </c>
      <c r="AU594" s="157" t="s">
        <v>90</v>
      </c>
      <c r="AV594" s="13" t="s">
        <v>90</v>
      </c>
      <c r="AW594" s="13" t="s">
        <v>36</v>
      </c>
      <c r="AX594" s="13" t="s">
        <v>80</v>
      </c>
      <c r="AY594" s="157" t="s">
        <v>128</v>
      </c>
    </row>
    <row r="595" spans="2:65" s="14" customFormat="1" ht="11.25">
      <c r="B595" s="163"/>
      <c r="D595" s="144" t="s">
        <v>141</v>
      </c>
      <c r="E595" s="164" t="s">
        <v>1</v>
      </c>
      <c r="F595" s="165" t="s">
        <v>149</v>
      </c>
      <c r="H595" s="166">
        <v>180</v>
      </c>
      <c r="I595" s="167"/>
      <c r="L595" s="163"/>
      <c r="M595" s="168"/>
      <c r="T595" s="169"/>
      <c r="AT595" s="164" t="s">
        <v>141</v>
      </c>
      <c r="AU595" s="164" t="s">
        <v>90</v>
      </c>
      <c r="AV595" s="14" t="s">
        <v>135</v>
      </c>
      <c r="AW595" s="14" t="s">
        <v>36</v>
      </c>
      <c r="AX595" s="14" t="s">
        <v>88</v>
      </c>
      <c r="AY595" s="164" t="s">
        <v>128</v>
      </c>
    </row>
    <row r="596" spans="2:65" s="13" customFormat="1" ht="11.25">
      <c r="B596" s="156"/>
      <c r="D596" s="144" t="s">
        <v>141</v>
      </c>
      <c r="F596" s="158" t="s">
        <v>547</v>
      </c>
      <c r="H596" s="159">
        <v>182.7</v>
      </c>
      <c r="I596" s="160"/>
      <c r="L596" s="156"/>
      <c r="M596" s="161"/>
      <c r="T596" s="162"/>
      <c r="AT596" s="157" t="s">
        <v>141</v>
      </c>
      <c r="AU596" s="157" t="s">
        <v>90</v>
      </c>
      <c r="AV596" s="13" t="s">
        <v>90</v>
      </c>
      <c r="AW596" s="13" t="s">
        <v>4</v>
      </c>
      <c r="AX596" s="13" t="s">
        <v>88</v>
      </c>
      <c r="AY596" s="157" t="s">
        <v>128</v>
      </c>
    </row>
    <row r="597" spans="2:65" s="1" customFormat="1" ht="24.2" customHeight="1">
      <c r="B597" s="31"/>
      <c r="C597" s="170" t="s">
        <v>548</v>
      </c>
      <c r="D597" s="170" t="s">
        <v>340</v>
      </c>
      <c r="E597" s="171" t="s">
        <v>549</v>
      </c>
      <c r="F597" s="172" t="s">
        <v>550</v>
      </c>
      <c r="G597" s="173" t="s">
        <v>213</v>
      </c>
      <c r="H597" s="174">
        <v>4</v>
      </c>
      <c r="I597" s="175"/>
      <c r="J597" s="176">
        <f>ROUND(I597*H597,2)</f>
        <v>0</v>
      </c>
      <c r="K597" s="172" t="s">
        <v>134</v>
      </c>
      <c r="L597" s="177"/>
      <c r="M597" s="178" t="s">
        <v>1</v>
      </c>
      <c r="N597" s="179" t="s">
        <v>45</v>
      </c>
      <c r="P597" s="140">
        <f>O597*H597</f>
        <v>0</v>
      </c>
      <c r="Q597" s="140">
        <v>0.27900000000000003</v>
      </c>
      <c r="R597" s="140">
        <f>Q597*H597</f>
        <v>1.1160000000000001</v>
      </c>
      <c r="S597" s="140">
        <v>0</v>
      </c>
      <c r="T597" s="141">
        <f>S597*H597</f>
        <v>0</v>
      </c>
      <c r="AR597" s="142" t="s">
        <v>196</v>
      </c>
      <c r="AT597" s="142" t="s">
        <v>340</v>
      </c>
      <c r="AU597" s="142" t="s">
        <v>90</v>
      </c>
      <c r="AY597" s="16" t="s">
        <v>128</v>
      </c>
      <c r="BE597" s="143">
        <f>IF(N597="základní",J597,0)</f>
        <v>0</v>
      </c>
      <c r="BF597" s="143">
        <f>IF(N597="snížená",J597,0)</f>
        <v>0</v>
      </c>
      <c r="BG597" s="143">
        <f>IF(N597="zákl. přenesená",J597,0)</f>
        <v>0</v>
      </c>
      <c r="BH597" s="143">
        <f>IF(N597="sníž. přenesená",J597,0)</f>
        <v>0</v>
      </c>
      <c r="BI597" s="143">
        <f>IF(N597="nulová",J597,0)</f>
        <v>0</v>
      </c>
      <c r="BJ597" s="16" t="s">
        <v>88</v>
      </c>
      <c r="BK597" s="143">
        <f>ROUND(I597*H597,2)</f>
        <v>0</v>
      </c>
      <c r="BL597" s="16" t="s">
        <v>135</v>
      </c>
      <c r="BM597" s="142" t="s">
        <v>551</v>
      </c>
    </row>
    <row r="598" spans="2:65" s="1" customFormat="1" ht="19.5">
      <c r="B598" s="31"/>
      <c r="D598" s="144" t="s">
        <v>137</v>
      </c>
      <c r="F598" s="145" t="s">
        <v>550</v>
      </c>
      <c r="I598" s="146"/>
      <c r="L598" s="31"/>
      <c r="M598" s="147"/>
      <c r="T598" s="55"/>
      <c r="AT598" s="16" t="s">
        <v>137</v>
      </c>
      <c r="AU598" s="16" t="s">
        <v>90</v>
      </c>
    </row>
    <row r="599" spans="2:65" s="12" customFormat="1" ht="11.25">
      <c r="B599" s="150"/>
      <c r="D599" s="144" t="s">
        <v>141</v>
      </c>
      <c r="E599" s="151" t="s">
        <v>1</v>
      </c>
      <c r="F599" s="152" t="s">
        <v>541</v>
      </c>
      <c r="H599" s="151" t="s">
        <v>1</v>
      </c>
      <c r="I599" s="153"/>
      <c r="L599" s="150"/>
      <c r="M599" s="154"/>
      <c r="T599" s="155"/>
      <c r="AT599" s="151" t="s">
        <v>141</v>
      </c>
      <c r="AU599" s="151" t="s">
        <v>90</v>
      </c>
      <c r="AV599" s="12" t="s">
        <v>88</v>
      </c>
      <c r="AW599" s="12" t="s">
        <v>36</v>
      </c>
      <c r="AX599" s="12" t="s">
        <v>80</v>
      </c>
      <c r="AY599" s="151" t="s">
        <v>128</v>
      </c>
    </row>
    <row r="600" spans="2:65" s="12" customFormat="1" ht="11.25">
      <c r="B600" s="150"/>
      <c r="D600" s="144" t="s">
        <v>141</v>
      </c>
      <c r="E600" s="151" t="s">
        <v>1</v>
      </c>
      <c r="F600" s="152" t="s">
        <v>143</v>
      </c>
      <c r="H600" s="151" t="s">
        <v>1</v>
      </c>
      <c r="I600" s="153"/>
      <c r="L600" s="150"/>
      <c r="M600" s="154"/>
      <c r="T600" s="155"/>
      <c r="AT600" s="151" t="s">
        <v>141</v>
      </c>
      <c r="AU600" s="151" t="s">
        <v>90</v>
      </c>
      <c r="AV600" s="12" t="s">
        <v>88</v>
      </c>
      <c r="AW600" s="12" t="s">
        <v>36</v>
      </c>
      <c r="AX600" s="12" t="s">
        <v>80</v>
      </c>
      <c r="AY600" s="151" t="s">
        <v>128</v>
      </c>
    </row>
    <row r="601" spans="2:65" s="13" customFormat="1" ht="11.25">
      <c r="B601" s="156"/>
      <c r="D601" s="144" t="s">
        <v>141</v>
      </c>
      <c r="E601" s="157" t="s">
        <v>1</v>
      </c>
      <c r="F601" s="158" t="s">
        <v>135</v>
      </c>
      <c r="H601" s="159">
        <v>4</v>
      </c>
      <c r="I601" s="160"/>
      <c r="L601" s="156"/>
      <c r="M601" s="161"/>
      <c r="T601" s="162"/>
      <c r="AT601" s="157" t="s">
        <v>141</v>
      </c>
      <c r="AU601" s="157" t="s">
        <v>90</v>
      </c>
      <c r="AV601" s="13" t="s">
        <v>90</v>
      </c>
      <c r="AW601" s="13" t="s">
        <v>36</v>
      </c>
      <c r="AX601" s="13" t="s">
        <v>80</v>
      </c>
      <c r="AY601" s="157" t="s">
        <v>128</v>
      </c>
    </row>
    <row r="602" spans="2:65" s="14" customFormat="1" ht="11.25">
      <c r="B602" s="163"/>
      <c r="D602" s="144" t="s">
        <v>141</v>
      </c>
      <c r="E602" s="164" t="s">
        <v>1</v>
      </c>
      <c r="F602" s="165" t="s">
        <v>149</v>
      </c>
      <c r="H602" s="166">
        <v>4</v>
      </c>
      <c r="I602" s="167"/>
      <c r="L602" s="163"/>
      <c r="M602" s="168"/>
      <c r="T602" s="169"/>
      <c r="AT602" s="164" t="s">
        <v>141</v>
      </c>
      <c r="AU602" s="164" t="s">
        <v>90</v>
      </c>
      <c r="AV602" s="14" t="s">
        <v>135</v>
      </c>
      <c r="AW602" s="14" t="s">
        <v>36</v>
      </c>
      <c r="AX602" s="14" t="s">
        <v>88</v>
      </c>
      <c r="AY602" s="164" t="s">
        <v>128</v>
      </c>
    </row>
    <row r="603" spans="2:65" s="1" customFormat="1" ht="24.2" customHeight="1">
      <c r="B603" s="31"/>
      <c r="C603" s="131" t="s">
        <v>552</v>
      </c>
      <c r="D603" s="131" t="s">
        <v>130</v>
      </c>
      <c r="E603" s="132" t="s">
        <v>553</v>
      </c>
      <c r="F603" s="133" t="s">
        <v>554</v>
      </c>
      <c r="G603" s="134" t="s">
        <v>213</v>
      </c>
      <c r="H603" s="135">
        <v>8</v>
      </c>
      <c r="I603" s="136"/>
      <c r="J603" s="137">
        <f>ROUND(I603*H603,2)</f>
        <v>0</v>
      </c>
      <c r="K603" s="133" t="s">
        <v>134</v>
      </c>
      <c r="L603" s="31"/>
      <c r="M603" s="138" t="s">
        <v>1</v>
      </c>
      <c r="N603" s="139" t="s">
        <v>45</v>
      </c>
      <c r="P603" s="140">
        <f>O603*H603</f>
        <v>0</v>
      </c>
      <c r="Q603" s="140">
        <v>6.9999999999999994E-5</v>
      </c>
      <c r="R603" s="140">
        <f>Q603*H603</f>
        <v>5.5999999999999995E-4</v>
      </c>
      <c r="S603" s="140">
        <v>0</v>
      </c>
      <c r="T603" s="141">
        <f>S603*H603</f>
        <v>0</v>
      </c>
      <c r="AR603" s="142" t="s">
        <v>135</v>
      </c>
      <c r="AT603" s="142" t="s">
        <v>130</v>
      </c>
      <c r="AU603" s="142" t="s">
        <v>90</v>
      </c>
      <c r="AY603" s="16" t="s">
        <v>128</v>
      </c>
      <c r="BE603" s="143">
        <f>IF(N603="základní",J603,0)</f>
        <v>0</v>
      </c>
      <c r="BF603" s="143">
        <f>IF(N603="snížená",J603,0)</f>
        <v>0</v>
      </c>
      <c r="BG603" s="143">
        <f>IF(N603="zákl. přenesená",J603,0)</f>
        <v>0</v>
      </c>
      <c r="BH603" s="143">
        <f>IF(N603="sníž. přenesená",J603,0)</f>
        <v>0</v>
      </c>
      <c r="BI603" s="143">
        <f>IF(N603="nulová",J603,0)</f>
        <v>0</v>
      </c>
      <c r="BJ603" s="16" t="s">
        <v>88</v>
      </c>
      <c r="BK603" s="143">
        <f>ROUND(I603*H603,2)</f>
        <v>0</v>
      </c>
      <c r="BL603" s="16" t="s">
        <v>135</v>
      </c>
      <c r="BM603" s="142" t="s">
        <v>555</v>
      </c>
    </row>
    <row r="604" spans="2:65" s="1" customFormat="1" ht="19.5">
      <c r="B604" s="31"/>
      <c r="D604" s="144" t="s">
        <v>137</v>
      </c>
      <c r="F604" s="145" t="s">
        <v>556</v>
      </c>
      <c r="I604" s="146"/>
      <c r="L604" s="31"/>
      <c r="M604" s="147"/>
      <c r="T604" s="55"/>
      <c r="AT604" s="16" t="s">
        <v>137</v>
      </c>
      <c r="AU604" s="16" t="s">
        <v>90</v>
      </c>
    </row>
    <row r="605" spans="2:65" s="1" customFormat="1" ht="11.25">
      <c r="B605" s="31"/>
      <c r="D605" s="148" t="s">
        <v>139</v>
      </c>
      <c r="F605" s="149" t="s">
        <v>557</v>
      </c>
      <c r="I605" s="146"/>
      <c r="L605" s="31"/>
      <c r="M605" s="147"/>
      <c r="T605" s="55"/>
      <c r="AT605" s="16" t="s">
        <v>139</v>
      </c>
      <c r="AU605" s="16" t="s">
        <v>90</v>
      </c>
    </row>
    <row r="606" spans="2:65" s="12" customFormat="1" ht="11.25">
      <c r="B606" s="150"/>
      <c r="D606" s="144" t="s">
        <v>141</v>
      </c>
      <c r="E606" s="151" t="s">
        <v>1</v>
      </c>
      <c r="F606" s="152" t="s">
        <v>558</v>
      </c>
      <c r="H606" s="151" t="s">
        <v>1</v>
      </c>
      <c r="I606" s="153"/>
      <c r="L606" s="150"/>
      <c r="M606" s="154"/>
      <c r="T606" s="155"/>
      <c r="AT606" s="151" t="s">
        <v>141</v>
      </c>
      <c r="AU606" s="151" t="s">
        <v>90</v>
      </c>
      <c r="AV606" s="12" t="s">
        <v>88</v>
      </c>
      <c r="AW606" s="12" t="s">
        <v>36</v>
      </c>
      <c r="AX606" s="12" t="s">
        <v>80</v>
      </c>
      <c r="AY606" s="151" t="s">
        <v>128</v>
      </c>
    </row>
    <row r="607" spans="2:65" s="12" customFormat="1" ht="11.25">
      <c r="B607" s="150"/>
      <c r="D607" s="144" t="s">
        <v>141</v>
      </c>
      <c r="E607" s="151" t="s">
        <v>1</v>
      </c>
      <c r="F607" s="152" t="s">
        <v>145</v>
      </c>
      <c r="H607" s="151" t="s">
        <v>1</v>
      </c>
      <c r="I607" s="153"/>
      <c r="L607" s="150"/>
      <c r="M607" s="154"/>
      <c r="T607" s="155"/>
      <c r="AT607" s="151" t="s">
        <v>141</v>
      </c>
      <c r="AU607" s="151" t="s">
        <v>90</v>
      </c>
      <c r="AV607" s="12" t="s">
        <v>88</v>
      </c>
      <c r="AW607" s="12" t="s">
        <v>36</v>
      </c>
      <c r="AX607" s="12" t="s">
        <v>80</v>
      </c>
      <c r="AY607" s="151" t="s">
        <v>128</v>
      </c>
    </row>
    <row r="608" spans="2:65" s="13" customFormat="1" ht="11.25">
      <c r="B608" s="156"/>
      <c r="D608" s="144" t="s">
        <v>141</v>
      </c>
      <c r="E608" s="157" t="s">
        <v>1</v>
      </c>
      <c r="F608" s="158" t="s">
        <v>196</v>
      </c>
      <c r="H608" s="159">
        <v>8</v>
      </c>
      <c r="I608" s="160"/>
      <c r="L608" s="156"/>
      <c r="M608" s="161"/>
      <c r="T608" s="162"/>
      <c r="AT608" s="157" t="s">
        <v>141</v>
      </c>
      <c r="AU608" s="157" t="s">
        <v>90</v>
      </c>
      <c r="AV608" s="13" t="s">
        <v>90</v>
      </c>
      <c r="AW608" s="13" t="s">
        <v>36</v>
      </c>
      <c r="AX608" s="13" t="s">
        <v>80</v>
      </c>
      <c r="AY608" s="157" t="s">
        <v>128</v>
      </c>
    </row>
    <row r="609" spans="2:65" s="14" customFormat="1" ht="11.25">
      <c r="B609" s="163"/>
      <c r="D609" s="144" t="s">
        <v>141</v>
      </c>
      <c r="E609" s="164" t="s">
        <v>1</v>
      </c>
      <c r="F609" s="165" t="s">
        <v>149</v>
      </c>
      <c r="H609" s="166">
        <v>8</v>
      </c>
      <c r="I609" s="167"/>
      <c r="L609" s="163"/>
      <c r="M609" s="168"/>
      <c r="T609" s="169"/>
      <c r="AT609" s="164" t="s">
        <v>141</v>
      </c>
      <c r="AU609" s="164" t="s">
        <v>90</v>
      </c>
      <c r="AV609" s="14" t="s">
        <v>135</v>
      </c>
      <c r="AW609" s="14" t="s">
        <v>36</v>
      </c>
      <c r="AX609" s="14" t="s">
        <v>88</v>
      </c>
      <c r="AY609" s="164" t="s">
        <v>128</v>
      </c>
    </row>
    <row r="610" spans="2:65" s="1" customFormat="1" ht="24.2" customHeight="1">
      <c r="B610" s="31"/>
      <c r="C610" s="170" t="s">
        <v>559</v>
      </c>
      <c r="D610" s="170" t="s">
        <v>340</v>
      </c>
      <c r="E610" s="171" t="s">
        <v>560</v>
      </c>
      <c r="F610" s="172" t="s">
        <v>561</v>
      </c>
      <c r="G610" s="173" t="s">
        <v>213</v>
      </c>
      <c r="H610" s="174">
        <v>8.1199999999999992</v>
      </c>
      <c r="I610" s="175"/>
      <c r="J610" s="176">
        <f>ROUND(I610*H610,2)</f>
        <v>0</v>
      </c>
      <c r="K610" s="172" t="s">
        <v>134</v>
      </c>
      <c r="L610" s="177"/>
      <c r="M610" s="178" t="s">
        <v>1</v>
      </c>
      <c r="N610" s="179" t="s">
        <v>45</v>
      </c>
      <c r="P610" s="140">
        <f>O610*H610</f>
        <v>0</v>
      </c>
      <c r="Q610" s="140">
        <v>0.01</v>
      </c>
      <c r="R610" s="140">
        <f>Q610*H610</f>
        <v>8.1199999999999994E-2</v>
      </c>
      <c r="S610" s="140">
        <v>0</v>
      </c>
      <c r="T610" s="141">
        <f>S610*H610</f>
        <v>0</v>
      </c>
      <c r="AR610" s="142" t="s">
        <v>196</v>
      </c>
      <c r="AT610" s="142" t="s">
        <v>340</v>
      </c>
      <c r="AU610" s="142" t="s">
        <v>90</v>
      </c>
      <c r="AY610" s="16" t="s">
        <v>128</v>
      </c>
      <c r="BE610" s="143">
        <f>IF(N610="základní",J610,0)</f>
        <v>0</v>
      </c>
      <c r="BF610" s="143">
        <f>IF(N610="snížená",J610,0)</f>
        <v>0</v>
      </c>
      <c r="BG610" s="143">
        <f>IF(N610="zákl. přenesená",J610,0)</f>
        <v>0</v>
      </c>
      <c r="BH610" s="143">
        <f>IF(N610="sníž. přenesená",J610,0)</f>
        <v>0</v>
      </c>
      <c r="BI610" s="143">
        <f>IF(N610="nulová",J610,0)</f>
        <v>0</v>
      </c>
      <c r="BJ610" s="16" t="s">
        <v>88</v>
      </c>
      <c r="BK610" s="143">
        <f>ROUND(I610*H610,2)</f>
        <v>0</v>
      </c>
      <c r="BL610" s="16" t="s">
        <v>135</v>
      </c>
      <c r="BM610" s="142" t="s">
        <v>562</v>
      </c>
    </row>
    <row r="611" spans="2:65" s="1" customFormat="1" ht="11.25">
      <c r="B611" s="31"/>
      <c r="D611" s="144" t="s">
        <v>137</v>
      </c>
      <c r="F611" s="145" t="s">
        <v>561</v>
      </c>
      <c r="I611" s="146"/>
      <c r="L611" s="31"/>
      <c r="M611" s="147"/>
      <c r="T611" s="55"/>
      <c r="AT611" s="16" t="s">
        <v>137</v>
      </c>
      <c r="AU611" s="16" t="s">
        <v>90</v>
      </c>
    </row>
    <row r="612" spans="2:65" s="12" customFormat="1" ht="11.25">
      <c r="B612" s="150"/>
      <c r="D612" s="144" t="s">
        <v>141</v>
      </c>
      <c r="E612" s="151" t="s">
        <v>1</v>
      </c>
      <c r="F612" s="152" t="s">
        <v>558</v>
      </c>
      <c r="H612" s="151" t="s">
        <v>1</v>
      </c>
      <c r="I612" s="153"/>
      <c r="L612" s="150"/>
      <c r="M612" s="154"/>
      <c r="T612" s="155"/>
      <c r="AT612" s="151" t="s">
        <v>141</v>
      </c>
      <c r="AU612" s="151" t="s">
        <v>90</v>
      </c>
      <c r="AV612" s="12" t="s">
        <v>88</v>
      </c>
      <c r="AW612" s="12" t="s">
        <v>36</v>
      </c>
      <c r="AX612" s="12" t="s">
        <v>80</v>
      </c>
      <c r="AY612" s="151" t="s">
        <v>128</v>
      </c>
    </row>
    <row r="613" spans="2:65" s="12" customFormat="1" ht="11.25">
      <c r="B613" s="150"/>
      <c r="D613" s="144" t="s">
        <v>141</v>
      </c>
      <c r="E613" s="151" t="s">
        <v>1</v>
      </c>
      <c r="F613" s="152" t="s">
        <v>145</v>
      </c>
      <c r="H613" s="151" t="s">
        <v>1</v>
      </c>
      <c r="I613" s="153"/>
      <c r="L613" s="150"/>
      <c r="M613" s="154"/>
      <c r="T613" s="155"/>
      <c r="AT613" s="151" t="s">
        <v>141</v>
      </c>
      <c r="AU613" s="151" t="s">
        <v>90</v>
      </c>
      <c r="AV613" s="12" t="s">
        <v>88</v>
      </c>
      <c r="AW613" s="12" t="s">
        <v>36</v>
      </c>
      <c r="AX613" s="12" t="s">
        <v>80</v>
      </c>
      <c r="AY613" s="151" t="s">
        <v>128</v>
      </c>
    </row>
    <row r="614" spans="2:65" s="13" customFormat="1" ht="11.25">
      <c r="B614" s="156"/>
      <c r="D614" s="144" t="s">
        <v>141</v>
      </c>
      <c r="E614" s="157" t="s">
        <v>1</v>
      </c>
      <c r="F614" s="158" t="s">
        <v>196</v>
      </c>
      <c r="H614" s="159">
        <v>8</v>
      </c>
      <c r="I614" s="160"/>
      <c r="L614" s="156"/>
      <c r="M614" s="161"/>
      <c r="T614" s="162"/>
      <c r="AT614" s="157" t="s">
        <v>141</v>
      </c>
      <c r="AU614" s="157" t="s">
        <v>90</v>
      </c>
      <c r="AV614" s="13" t="s">
        <v>90</v>
      </c>
      <c r="AW614" s="13" t="s">
        <v>36</v>
      </c>
      <c r="AX614" s="13" t="s">
        <v>80</v>
      </c>
      <c r="AY614" s="157" t="s">
        <v>128</v>
      </c>
    </row>
    <row r="615" spans="2:65" s="14" customFormat="1" ht="11.25">
      <c r="B615" s="163"/>
      <c r="D615" s="144" t="s">
        <v>141</v>
      </c>
      <c r="E615" s="164" t="s">
        <v>1</v>
      </c>
      <c r="F615" s="165" t="s">
        <v>149</v>
      </c>
      <c r="H615" s="166">
        <v>8</v>
      </c>
      <c r="I615" s="167"/>
      <c r="L615" s="163"/>
      <c r="M615" s="168"/>
      <c r="T615" s="169"/>
      <c r="AT615" s="164" t="s">
        <v>141</v>
      </c>
      <c r="AU615" s="164" t="s">
        <v>90</v>
      </c>
      <c r="AV615" s="14" t="s">
        <v>135</v>
      </c>
      <c r="AW615" s="14" t="s">
        <v>36</v>
      </c>
      <c r="AX615" s="14" t="s">
        <v>88</v>
      </c>
      <c r="AY615" s="164" t="s">
        <v>128</v>
      </c>
    </row>
    <row r="616" spans="2:65" s="13" customFormat="1" ht="11.25">
      <c r="B616" s="156"/>
      <c r="D616" s="144" t="s">
        <v>141</v>
      </c>
      <c r="F616" s="158" t="s">
        <v>563</v>
      </c>
      <c r="H616" s="159">
        <v>8.1199999999999992</v>
      </c>
      <c r="I616" s="160"/>
      <c r="L616" s="156"/>
      <c r="M616" s="161"/>
      <c r="T616" s="162"/>
      <c r="AT616" s="157" t="s">
        <v>141</v>
      </c>
      <c r="AU616" s="157" t="s">
        <v>90</v>
      </c>
      <c r="AV616" s="13" t="s">
        <v>90</v>
      </c>
      <c r="AW616" s="13" t="s">
        <v>4</v>
      </c>
      <c r="AX616" s="13" t="s">
        <v>88</v>
      </c>
      <c r="AY616" s="157" t="s">
        <v>128</v>
      </c>
    </row>
    <row r="617" spans="2:65" s="1" customFormat="1" ht="24.2" customHeight="1">
      <c r="B617" s="31"/>
      <c r="C617" s="170" t="s">
        <v>564</v>
      </c>
      <c r="D617" s="170" t="s">
        <v>340</v>
      </c>
      <c r="E617" s="171" t="s">
        <v>565</v>
      </c>
      <c r="F617" s="172" t="s">
        <v>566</v>
      </c>
      <c r="G617" s="173" t="s">
        <v>213</v>
      </c>
      <c r="H617" s="174">
        <v>8</v>
      </c>
      <c r="I617" s="175"/>
      <c r="J617" s="176">
        <f>ROUND(I617*H617,2)</f>
        <v>0</v>
      </c>
      <c r="K617" s="172" t="s">
        <v>134</v>
      </c>
      <c r="L617" s="177"/>
      <c r="M617" s="178" t="s">
        <v>1</v>
      </c>
      <c r="N617" s="179" t="s">
        <v>45</v>
      </c>
      <c r="P617" s="140">
        <f>O617*H617</f>
        <v>0</v>
      </c>
      <c r="Q617" s="140">
        <v>1.9E-2</v>
      </c>
      <c r="R617" s="140">
        <f>Q617*H617</f>
        <v>0.152</v>
      </c>
      <c r="S617" s="140">
        <v>0</v>
      </c>
      <c r="T617" s="141">
        <f>S617*H617</f>
        <v>0</v>
      </c>
      <c r="AR617" s="142" t="s">
        <v>196</v>
      </c>
      <c r="AT617" s="142" t="s">
        <v>340</v>
      </c>
      <c r="AU617" s="142" t="s">
        <v>90</v>
      </c>
      <c r="AY617" s="16" t="s">
        <v>128</v>
      </c>
      <c r="BE617" s="143">
        <f>IF(N617="základní",J617,0)</f>
        <v>0</v>
      </c>
      <c r="BF617" s="143">
        <f>IF(N617="snížená",J617,0)</f>
        <v>0</v>
      </c>
      <c r="BG617" s="143">
        <f>IF(N617="zákl. přenesená",J617,0)</f>
        <v>0</v>
      </c>
      <c r="BH617" s="143">
        <f>IF(N617="sníž. přenesená",J617,0)</f>
        <v>0</v>
      </c>
      <c r="BI617" s="143">
        <f>IF(N617="nulová",J617,0)</f>
        <v>0</v>
      </c>
      <c r="BJ617" s="16" t="s">
        <v>88</v>
      </c>
      <c r="BK617" s="143">
        <f>ROUND(I617*H617,2)</f>
        <v>0</v>
      </c>
      <c r="BL617" s="16" t="s">
        <v>135</v>
      </c>
      <c r="BM617" s="142" t="s">
        <v>567</v>
      </c>
    </row>
    <row r="618" spans="2:65" s="1" customFormat="1" ht="19.5">
      <c r="B618" s="31"/>
      <c r="D618" s="144" t="s">
        <v>137</v>
      </c>
      <c r="F618" s="145" t="s">
        <v>566</v>
      </c>
      <c r="I618" s="146"/>
      <c r="L618" s="31"/>
      <c r="M618" s="147"/>
      <c r="T618" s="55"/>
      <c r="AT618" s="16" t="s">
        <v>137</v>
      </c>
      <c r="AU618" s="16" t="s">
        <v>90</v>
      </c>
    </row>
    <row r="619" spans="2:65" s="12" customFormat="1" ht="11.25">
      <c r="B619" s="150"/>
      <c r="D619" s="144" t="s">
        <v>141</v>
      </c>
      <c r="E619" s="151" t="s">
        <v>1</v>
      </c>
      <c r="F619" s="152" t="s">
        <v>558</v>
      </c>
      <c r="H619" s="151" t="s">
        <v>1</v>
      </c>
      <c r="I619" s="153"/>
      <c r="L619" s="150"/>
      <c r="M619" s="154"/>
      <c r="T619" s="155"/>
      <c r="AT619" s="151" t="s">
        <v>141</v>
      </c>
      <c r="AU619" s="151" t="s">
        <v>90</v>
      </c>
      <c r="AV619" s="12" t="s">
        <v>88</v>
      </c>
      <c r="AW619" s="12" t="s">
        <v>36</v>
      </c>
      <c r="AX619" s="12" t="s">
        <v>80</v>
      </c>
      <c r="AY619" s="151" t="s">
        <v>128</v>
      </c>
    </row>
    <row r="620" spans="2:65" s="12" customFormat="1" ht="11.25">
      <c r="B620" s="150"/>
      <c r="D620" s="144" t="s">
        <v>141</v>
      </c>
      <c r="E620" s="151" t="s">
        <v>1</v>
      </c>
      <c r="F620" s="152" t="s">
        <v>145</v>
      </c>
      <c r="H620" s="151" t="s">
        <v>1</v>
      </c>
      <c r="I620" s="153"/>
      <c r="L620" s="150"/>
      <c r="M620" s="154"/>
      <c r="T620" s="155"/>
      <c r="AT620" s="151" t="s">
        <v>141</v>
      </c>
      <c r="AU620" s="151" t="s">
        <v>90</v>
      </c>
      <c r="AV620" s="12" t="s">
        <v>88</v>
      </c>
      <c r="AW620" s="12" t="s">
        <v>36</v>
      </c>
      <c r="AX620" s="12" t="s">
        <v>80</v>
      </c>
      <c r="AY620" s="151" t="s">
        <v>128</v>
      </c>
    </row>
    <row r="621" spans="2:65" s="13" customFormat="1" ht="11.25">
      <c r="B621" s="156"/>
      <c r="D621" s="144" t="s">
        <v>141</v>
      </c>
      <c r="E621" s="157" t="s">
        <v>1</v>
      </c>
      <c r="F621" s="158" t="s">
        <v>196</v>
      </c>
      <c r="H621" s="159">
        <v>8</v>
      </c>
      <c r="I621" s="160"/>
      <c r="L621" s="156"/>
      <c r="M621" s="161"/>
      <c r="T621" s="162"/>
      <c r="AT621" s="157" t="s">
        <v>141</v>
      </c>
      <c r="AU621" s="157" t="s">
        <v>90</v>
      </c>
      <c r="AV621" s="13" t="s">
        <v>90</v>
      </c>
      <c r="AW621" s="13" t="s">
        <v>36</v>
      </c>
      <c r="AX621" s="13" t="s">
        <v>80</v>
      </c>
      <c r="AY621" s="157" t="s">
        <v>128</v>
      </c>
    </row>
    <row r="622" spans="2:65" s="14" customFormat="1" ht="11.25">
      <c r="B622" s="163"/>
      <c r="D622" s="144" t="s">
        <v>141</v>
      </c>
      <c r="E622" s="164" t="s">
        <v>1</v>
      </c>
      <c r="F622" s="165" t="s">
        <v>149</v>
      </c>
      <c r="H622" s="166">
        <v>8</v>
      </c>
      <c r="I622" s="167"/>
      <c r="L622" s="163"/>
      <c r="M622" s="168"/>
      <c r="T622" s="169"/>
      <c r="AT622" s="164" t="s">
        <v>141</v>
      </c>
      <c r="AU622" s="164" t="s">
        <v>90</v>
      </c>
      <c r="AV622" s="14" t="s">
        <v>135</v>
      </c>
      <c r="AW622" s="14" t="s">
        <v>36</v>
      </c>
      <c r="AX622" s="14" t="s">
        <v>88</v>
      </c>
      <c r="AY622" s="164" t="s">
        <v>128</v>
      </c>
    </row>
    <row r="623" spans="2:65" s="1" customFormat="1" ht="24.2" customHeight="1">
      <c r="B623" s="31"/>
      <c r="C623" s="170" t="s">
        <v>568</v>
      </c>
      <c r="D623" s="170" t="s">
        <v>340</v>
      </c>
      <c r="E623" s="171" t="s">
        <v>569</v>
      </c>
      <c r="F623" s="172" t="s">
        <v>570</v>
      </c>
      <c r="G623" s="173" t="s">
        <v>213</v>
      </c>
      <c r="H623" s="174">
        <v>8</v>
      </c>
      <c r="I623" s="175"/>
      <c r="J623" s="176">
        <f>ROUND(I623*H623,2)</f>
        <v>0</v>
      </c>
      <c r="K623" s="172" t="s">
        <v>134</v>
      </c>
      <c r="L623" s="177"/>
      <c r="M623" s="178" t="s">
        <v>1</v>
      </c>
      <c r="N623" s="179" t="s">
        <v>45</v>
      </c>
      <c r="P623" s="140">
        <f>O623*H623</f>
        <v>0</v>
      </c>
      <c r="Q623" s="140">
        <v>8.4999999999999995E-4</v>
      </c>
      <c r="R623" s="140">
        <f>Q623*H623</f>
        <v>6.7999999999999996E-3</v>
      </c>
      <c r="S623" s="140">
        <v>0</v>
      </c>
      <c r="T623" s="141">
        <f>S623*H623</f>
        <v>0</v>
      </c>
      <c r="AR623" s="142" t="s">
        <v>196</v>
      </c>
      <c r="AT623" s="142" t="s">
        <v>340</v>
      </c>
      <c r="AU623" s="142" t="s">
        <v>90</v>
      </c>
      <c r="AY623" s="16" t="s">
        <v>128</v>
      </c>
      <c r="BE623" s="143">
        <f>IF(N623="základní",J623,0)</f>
        <v>0</v>
      </c>
      <c r="BF623" s="143">
        <f>IF(N623="snížená",J623,0)</f>
        <v>0</v>
      </c>
      <c r="BG623" s="143">
        <f>IF(N623="zákl. přenesená",J623,0)</f>
        <v>0</v>
      </c>
      <c r="BH623" s="143">
        <f>IF(N623="sníž. přenesená",J623,0)</f>
        <v>0</v>
      </c>
      <c r="BI623" s="143">
        <f>IF(N623="nulová",J623,0)</f>
        <v>0</v>
      </c>
      <c r="BJ623" s="16" t="s">
        <v>88</v>
      </c>
      <c r="BK623" s="143">
        <f>ROUND(I623*H623,2)</f>
        <v>0</v>
      </c>
      <c r="BL623" s="16" t="s">
        <v>135</v>
      </c>
      <c r="BM623" s="142" t="s">
        <v>571</v>
      </c>
    </row>
    <row r="624" spans="2:65" s="1" customFormat="1" ht="19.5">
      <c r="B624" s="31"/>
      <c r="D624" s="144" t="s">
        <v>137</v>
      </c>
      <c r="F624" s="145" t="s">
        <v>570</v>
      </c>
      <c r="I624" s="146"/>
      <c r="L624" s="31"/>
      <c r="M624" s="147"/>
      <c r="T624" s="55"/>
      <c r="AT624" s="16" t="s">
        <v>137</v>
      </c>
      <c r="AU624" s="16" t="s">
        <v>90</v>
      </c>
    </row>
    <row r="625" spans="2:65" s="12" customFormat="1" ht="11.25">
      <c r="B625" s="150"/>
      <c r="D625" s="144" t="s">
        <v>141</v>
      </c>
      <c r="E625" s="151" t="s">
        <v>1</v>
      </c>
      <c r="F625" s="152" t="s">
        <v>558</v>
      </c>
      <c r="H625" s="151" t="s">
        <v>1</v>
      </c>
      <c r="I625" s="153"/>
      <c r="L625" s="150"/>
      <c r="M625" s="154"/>
      <c r="T625" s="155"/>
      <c r="AT625" s="151" t="s">
        <v>141</v>
      </c>
      <c r="AU625" s="151" t="s">
        <v>90</v>
      </c>
      <c r="AV625" s="12" t="s">
        <v>88</v>
      </c>
      <c r="AW625" s="12" t="s">
        <v>36</v>
      </c>
      <c r="AX625" s="12" t="s">
        <v>80</v>
      </c>
      <c r="AY625" s="151" t="s">
        <v>128</v>
      </c>
    </row>
    <row r="626" spans="2:65" s="12" customFormat="1" ht="11.25">
      <c r="B626" s="150"/>
      <c r="D626" s="144" t="s">
        <v>141</v>
      </c>
      <c r="E626" s="151" t="s">
        <v>1</v>
      </c>
      <c r="F626" s="152" t="s">
        <v>145</v>
      </c>
      <c r="H626" s="151" t="s">
        <v>1</v>
      </c>
      <c r="I626" s="153"/>
      <c r="L626" s="150"/>
      <c r="M626" s="154"/>
      <c r="T626" s="155"/>
      <c r="AT626" s="151" t="s">
        <v>141</v>
      </c>
      <c r="AU626" s="151" t="s">
        <v>90</v>
      </c>
      <c r="AV626" s="12" t="s">
        <v>88</v>
      </c>
      <c r="AW626" s="12" t="s">
        <v>36</v>
      </c>
      <c r="AX626" s="12" t="s">
        <v>80</v>
      </c>
      <c r="AY626" s="151" t="s">
        <v>128</v>
      </c>
    </row>
    <row r="627" spans="2:65" s="13" customFormat="1" ht="11.25">
      <c r="B627" s="156"/>
      <c r="D627" s="144" t="s">
        <v>141</v>
      </c>
      <c r="E627" s="157" t="s">
        <v>1</v>
      </c>
      <c r="F627" s="158" t="s">
        <v>196</v>
      </c>
      <c r="H627" s="159">
        <v>8</v>
      </c>
      <c r="I627" s="160"/>
      <c r="L627" s="156"/>
      <c r="M627" s="161"/>
      <c r="T627" s="162"/>
      <c r="AT627" s="157" t="s">
        <v>141</v>
      </c>
      <c r="AU627" s="157" t="s">
        <v>90</v>
      </c>
      <c r="AV627" s="13" t="s">
        <v>90</v>
      </c>
      <c r="AW627" s="13" t="s">
        <v>36</v>
      </c>
      <c r="AX627" s="13" t="s">
        <v>80</v>
      </c>
      <c r="AY627" s="157" t="s">
        <v>128</v>
      </c>
    </row>
    <row r="628" spans="2:65" s="14" customFormat="1" ht="11.25">
      <c r="B628" s="163"/>
      <c r="D628" s="144" t="s">
        <v>141</v>
      </c>
      <c r="E628" s="164" t="s">
        <v>1</v>
      </c>
      <c r="F628" s="165" t="s">
        <v>149</v>
      </c>
      <c r="H628" s="166">
        <v>8</v>
      </c>
      <c r="I628" s="167"/>
      <c r="L628" s="163"/>
      <c r="M628" s="168"/>
      <c r="T628" s="169"/>
      <c r="AT628" s="164" t="s">
        <v>141</v>
      </c>
      <c r="AU628" s="164" t="s">
        <v>90</v>
      </c>
      <c r="AV628" s="14" t="s">
        <v>135</v>
      </c>
      <c r="AW628" s="14" t="s">
        <v>36</v>
      </c>
      <c r="AX628" s="14" t="s">
        <v>88</v>
      </c>
      <c r="AY628" s="164" t="s">
        <v>128</v>
      </c>
    </row>
    <row r="629" spans="2:65" s="1" customFormat="1" ht="24.2" customHeight="1">
      <c r="B629" s="31"/>
      <c r="C629" s="131" t="s">
        <v>572</v>
      </c>
      <c r="D629" s="131" t="s">
        <v>130</v>
      </c>
      <c r="E629" s="132" t="s">
        <v>573</v>
      </c>
      <c r="F629" s="133" t="s">
        <v>574</v>
      </c>
      <c r="G629" s="134" t="s">
        <v>213</v>
      </c>
      <c r="H629" s="135">
        <v>8</v>
      </c>
      <c r="I629" s="136"/>
      <c r="J629" s="137">
        <f>ROUND(I629*H629,2)</f>
        <v>0</v>
      </c>
      <c r="K629" s="133" t="s">
        <v>134</v>
      </c>
      <c r="L629" s="31"/>
      <c r="M629" s="138" t="s">
        <v>1</v>
      </c>
      <c r="N629" s="139" t="s">
        <v>45</v>
      </c>
      <c r="P629" s="140">
        <f>O629*H629</f>
        <v>0</v>
      </c>
      <c r="Q629" s="140">
        <v>1.9000000000000001E-4</v>
      </c>
      <c r="R629" s="140">
        <f>Q629*H629</f>
        <v>1.5200000000000001E-3</v>
      </c>
      <c r="S629" s="140">
        <v>0</v>
      </c>
      <c r="T629" s="141">
        <f>S629*H629</f>
        <v>0</v>
      </c>
      <c r="AR629" s="142" t="s">
        <v>135</v>
      </c>
      <c r="AT629" s="142" t="s">
        <v>130</v>
      </c>
      <c r="AU629" s="142" t="s">
        <v>90</v>
      </c>
      <c r="AY629" s="16" t="s">
        <v>128</v>
      </c>
      <c r="BE629" s="143">
        <f>IF(N629="základní",J629,0)</f>
        <v>0</v>
      </c>
      <c r="BF629" s="143">
        <f>IF(N629="snížená",J629,0)</f>
        <v>0</v>
      </c>
      <c r="BG629" s="143">
        <f>IF(N629="zákl. přenesená",J629,0)</f>
        <v>0</v>
      </c>
      <c r="BH629" s="143">
        <f>IF(N629="sníž. přenesená",J629,0)</f>
        <v>0</v>
      </c>
      <c r="BI629" s="143">
        <f>IF(N629="nulová",J629,0)</f>
        <v>0</v>
      </c>
      <c r="BJ629" s="16" t="s">
        <v>88</v>
      </c>
      <c r="BK629" s="143">
        <f>ROUND(I629*H629,2)</f>
        <v>0</v>
      </c>
      <c r="BL629" s="16" t="s">
        <v>135</v>
      </c>
      <c r="BM629" s="142" t="s">
        <v>575</v>
      </c>
    </row>
    <row r="630" spans="2:65" s="1" customFormat="1" ht="19.5">
      <c r="B630" s="31"/>
      <c r="D630" s="144" t="s">
        <v>137</v>
      </c>
      <c r="F630" s="145" t="s">
        <v>576</v>
      </c>
      <c r="I630" s="146"/>
      <c r="L630" s="31"/>
      <c r="M630" s="147"/>
      <c r="T630" s="55"/>
      <c r="AT630" s="16" t="s">
        <v>137</v>
      </c>
      <c r="AU630" s="16" t="s">
        <v>90</v>
      </c>
    </row>
    <row r="631" spans="2:65" s="1" customFormat="1" ht="11.25">
      <c r="B631" s="31"/>
      <c r="D631" s="148" t="s">
        <v>139</v>
      </c>
      <c r="F631" s="149" t="s">
        <v>577</v>
      </c>
      <c r="I631" s="146"/>
      <c r="L631" s="31"/>
      <c r="M631" s="147"/>
      <c r="T631" s="55"/>
      <c r="AT631" s="16" t="s">
        <v>139</v>
      </c>
      <c r="AU631" s="16" t="s">
        <v>90</v>
      </c>
    </row>
    <row r="632" spans="2:65" s="12" customFormat="1" ht="11.25">
      <c r="B632" s="150"/>
      <c r="D632" s="144" t="s">
        <v>141</v>
      </c>
      <c r="E632" s="151" t="s">
        <v>1</v>
      </c>
      <c r="F632" s="152" t="s">
        <v>558</v>
      </c>
      <c r="H632" s="151" t="s">
        <v>1</v>
      </c>
      <c r="I632" s="153"/>
      <c r="L632" s="150"/>
      <c r="M632" s="154"/>
      <c r="T632" s="155"/>
      <c r="AT632" s="151" t="s">
        <v>141</v>
      </c>
      <c r="AU632" s="151" t="s">
        <v>90</v>
      </c>
      <c r="AV632" s="12" t="s">
        <v>88</v>
      </c>
      <c r="AW632" s="12" t="s">
        <v>36</v>
      </c>
      <c r="AX632" s="12" t="s">
        <v>80</v>
      </c>
      <c r="AY632" s="151" t="s">
        <v>128</v>
      </c>
    </row>
    <row r="633" spans="2:65" s="12" customFormat="1" ht="11.25">
      <c r="B633" s="150"/>
      <c r="D633" s="144" t="s">
        <v>141</v>
      </c>
      <c r="E633" s="151" t="s">
        <v>1</v>
      </c>
      <c r="F633" s="152" t="s">
        <v>143</v>
      </c>
      <c r="H633" s="151" t="s">
        <v>1</v>
      </c>
      <c r="I633" s="153"/>
      <c r="L633" s="150"/>
      <c r="M633" s="154"/>
      <c r="T633" s="155"/>
      <c r="AT633" s="151" t="s">
        <v>141</v>
      </c>
      <c r="AU633" s="151" t="s">
        <v>90</v>
      </c>
      <c r="AV633" s="12" t="s">
        <v>88</v>
      </c>
      <c r="AW633" s="12" t="s">
        <v>36</v>
      </c>
      <c r="AX633" s="12" t="s">
        <v>80</v>
      </c>
      <c r="AY633" s="151" t="s">
        <v>128</v>
      </c>
    </row>
    <row r="634" spans="2:65" s="13" customFormat="1" ht="11.25">
      <c r="B634" s="156"/>
      <c r="D634" s="144" t="s">
        <v>141</v>
      </c>
      <c r="E634" s="157" t="s">
        <v>1</v>
      </c>
      <c r="F634" s="158" t="s">
        <v>196</v>
      </c>
      <c r="H634" s="159">
        <v>8</v>
      </c>
      <c r="I634" s="160"/>
      <c r="L634" s="156"/>
      <c r="M634" s="161"/>
      <c r="T634" s="162"/>
      <c r="AT634" s="157" t="s">
        <v>141</v>
      </c>
      <c r="AU634" s="157" t="s">
        <v>90</v>
      </c>
      <c r="AV634" s="13" t="s">
        <v>90</v>
      </c>
      <c r="AW634" s="13" t="s">
        <v>36</v>
      </c>
      <c r="AX634" s="13" t="s">
        <v>80</v>
      </c>
      <c r="AY634" s="157" t="s">
        <v>128</v>
      </c>
    </row>
    <row r="635" spans="2:65" s="14" customFormat="1" ht="11.25">
      <c r="B635" s="163"/>
      <c r="D635" s="144" t="s">
        <v>141</v>
      </c>
      <c r="E635" s="164" t="s">
        <v>1</v>
      </c>
      <c r="F635" s="165" t="s">
        <v>149</v>
      </c>
      <c r="H635" s="166">
        <v>8</v>
      </c>
      <c r="I635" s="167"/>
      <c r="L635" s="163"/>
      <c r="M635" s="168"/>
      <c r="T635" s="169"/>
      <c r="AT635" s="164" t="s">
        <v>141</v>
      </c>
      <c r="AU635" s="164" t="s">
        <v>90</v>
      </c>
      <c r="AV635" s="14" t="s">
        <v>135</v>
      </c>
      <c r="AW635" s="14" t="s">
        <v>36</v>
      </c>
      <c r="AX635" s="14" t="s">
        <v>88</v>
      </c>
      <c r="AY635" s="164" t="s">
        <v>128</v>
      </c>
    </row>
    <row r="636" spans="2:65" s="1" customFormat="1" ht="33" customHeight="1">
      <c r="B636" s="31"/>
      <c r="C636" s="170" t="s">
        <v>578</v>
      </c>
      <c r="D636" s="170" t="s">
        <v>340</v>
      </c>
      <c r="E636" s="171" t="s">
        <v>579</v>
      </c>
      <c r="F636" s="172" t="s">
        <v>580</v>
      </c>
      <c r="G636" s="173" t="s">
        <v>213</v>
      </c>
      <c r="H636" s="174">
        <v>8.1199999999999992</v>
      </c>
      <c r="I636" s="175"/>
      <c r="J636" s="176">
        <f>ROUND(I636*H636,2)</f>
        <v>0</v>
      </c>
      <c r="K636" s="172" t="s">
        <v>134</v>
      </c>
      <c r="L636" s="177"/>
      <c r="M636" s="178" t="s">
        <v>1</v>
      </c>
      <c r="N636" s="179" t="s">
        <v>45</v>
      </c>
      <c r="P636" s="140">
        <f>O636*H636</f>
        <v>0</v>
      </c>
      <c r="Q636" s="140">
        <v>0.36</v>
      </c>
      <c r="R636" s="140">
        <f>Q636*H636</f>
        <v>2.9231999999999996</v>
      </c>
      <c r="S636" s="140">
        <v>0</v>
      </c>
      <c r="T636" s="141">
        <f>S636*H636</f>
        <v>0</v>
      </c>
      <c r="AR636" s="142" t="s">
        <v>196</v>
      </c>
      <c r="AT636" s="142" t="s">
        <v>340</v>
      </c>
      <c r="AU636" s="142" t="s">
        <v>90</v>
      </c>
      <c r="AY636" s="16" t="s">
        <v>128</v>
      </c>
      <c r="BE636" s="143">
        <f>IF(N636="základní",J636,0)</f>
        <v>0</v>
      </c>
      <c r="BF636" s="143">
        <f>IF(N636="snížená",J636,0)</f>
        <v>0</v>
      </c>
      <c r="BG636" s="143">
        <f>IF(N636="zákl. přenesená",J636,0)</f>
        <v>0</v>
      </c>
      <c r="BH636" s="143">
        <f>IF(N636="sníž. přenesená",J636,0)</f>
        <v>0</v>
      </c>
      <c r="BI636" s="143">
        <f>IF(N636="nulová",J636,0)</f>
        <v>0</v>
      </c>
      <c r="BJ636" s="16" t="s">
        <v>88</v>
      </c>
      <c r="BK636" s="143">
        <f>ROUND(I636*H636,2)</f>
        <v>0</v>
      </c>
      <c r="BL636" s="16" t="s">
        <v>135</v>
      </c>
      <c r="BM636" s="142" t="s">
        <v>581</v>
      </c>
    </row>
    <row r="637" spans="2:65" s="1" customFormat="1" ht="19.5">
      <c r="B637" s="31"/>
      <c r="D637" s="144" t="s">
        <v>137</v>
      </c>
      <c r="F637" s="145" t="s">
        <v>580</v>
      </c>
      <c r="I637" s="146"/>
      <c r="L637" s="31"/>
      <c r="M637" s="147"/>
      <c r="T637" s="55"/>
      <c r="AT637" s="16" t="s">
        <v>137</v>
      </c>
      <c r="AU637" s="16" t="s">
        <v>90</v>
      </c>
    </row>
    <row r="638" spans="2:65" s="12" customFormat="1" ht="11.25">
      <c r="B638" s="150"/>
      <c r="D638" s="144" t="s">
        <v>141</v>
      </c>
      <c r="E638" s="151" t="s">
        <v>1</v>
      </c>
      <c r="F638" s="152" t="s">
        <v>558</v>
      </c>
      <c r="H638" s="151" t="s">
        <v>1</v>
      </c>
      <c r="I638" s="153"/>
      <c r="L638" s="150"/>
      <c r="M638" s="154"/>
      <c r="T638" s="155"/>
      <c r="AT638" s="151" t="s">
        <v>141</v>
      </c>
      <c r="AU638" s="151" t="s">
        <v>90</v>
      </c>
      <c r="AV638" s="12" t="s">
        <v>88</v>
      </c>
      <c r="AW638" s="12" t="s">
        <v>36</v>
      </c>
      <c r="AX638" s="12" t="s">
        <v>80</v>
      </c>
      <c r="AY638" s="151" t="s">
        <v>128</v>
      </c>
    </row>
    <row r="639" spans="2:65" s="12" customFormat="1" ht="11.25">
      <c r="B639" s="150"/>
      <c r="D639" s="144" t="s">
        <v>141</v>
      </c>
      <c r="E639" s="151" t="s">
        <v>1</v>
      </c>
      <c r="F639" s="152" t="s">
        <v>143</v>
      </c>
      <c r="H639" s="151" t="s">
        <v>1</v>
      </c>
      <c r="I639" s="153"/>
      <c r="L639" s="150"/>
      <c r="M639" s="154"/>
      <c r="T639" s="155"/>
      <c r="AT639" s="151" t="s">
        <v>141</v>
      </c>
      <c r="AU639" s="151" t="s">
        <v>90</v>
      </c>
      <c r="AV639" s="12" t="s">
        <v>88</v>
      </c>
      <c r="AW639" s="12" t="s">
        <v>36</v>
      </c>
      <c r="AX639" s="12" t="s">
        <v>80</v>
      </c>
      <c r="AY639" s="151" t="s">
        <v>128</v>
      </c>
    </row>
    <row r="640" spans="2:65" s="13" customFormat="1" ht="11.25">
      <c r="B640" s="156"/>
      <c r="D640" s="144" t="s">
        <v>141</v>
      </c>
      <c r="E640" s="157" t="s">
        <v>1</v>
      </c>
      <c r="F640" s="158" t="s">
        <v>196</v>
      </c>
      <c r="H640" s="159">
        <v>8</v>
      </c>
      <c r="I640" s="160"/>
      <c r="L640" s="156"/>
      <c r="M640" s="161"/>
      <c r="T640" s="162"/>
      <c r="AT640" s="157" t="s">
        <v>141</v>
      </c>
      <c r="AU640" s="157" t="s">
        <v>90</v>
      </c>
      <c r="AV640" s="13" t="s">
        <v>90</v>
      </c>
      <c r="AW640" s="13" t="s">
        <v>36</v>
      </c>
      <c r="AX640" s="13" t="s">
        <v>80</v>
      </c>
      <c r="AY640" s="157" t="s">
        <v>128</v>
      </c>
    </row>
    <row r="641" spans="2:65" s="14" customFormat="1" ht="11.25">
      <c r="B641" s="163"/>
      <c r="D641" s="144" t="s">
        <v>141</v>
      </c>
      <c r="E641" s="164" t="s">
        <v>1</v>
      </c>
      <c r="F641" s="165" t="s">
        <v>149</v>
      </c>
      <c r="H641" s="166">
        <v>8</v>
      </c>
      <c r="I641" s="167"/>
      <c r="L641" s="163"/>
      <c r="M641" s="168"/>
      <c r="T641" s="169"/>
      <c r="AT641" s="164" t="s">
        <v>141</v>
      </c>
      <c r="AU641" s="164" t="s">
        <v>90</v>
      </c>
      <c r="AV641" s="14" t="s">
        <v>135</v>
      </c>
      <c r="AW641" s="14" t="s">
        <v>36</v>
      </c>
      <c r="AX641" s="14" t="s">
        <v>88</v>
      </c>
      <c r="AY641" s="164" t="s">
        <v>128</v>
      </c>
    </row>
    <row r="642" spans="2:65" s="13" customFormat="1" ht="11.25">
      <c r="B642" s="156"/>
      <c r="D642" s="144" t="s">
        <v>141</v>
      </c>
      <c r="F642" s="158" t="s">
        <v>563</v>
      </c>
      <c r="H642" s="159">
        <v>8.1199999999999992</v>
      </c>
      <c r="I642" s="160"/>
      <c r="L642" s="156"/>
      <c r="M642" s="161"/>
      <c r="T642" s="162"/>
      <c r="AT642" s="157" t="s">
        <v>141</v>
      </c>
      <c r="AU642" s="157" t="s">
        <v>90</v>
      </c>
      <c r="AV642" s="13" t="s">
        <v>90</v>
      </c>
      <c r="AW642" s="13" t="s">
        <v>4</v>
      </c>
      <c r="AX642" s="13" t="s">
        <v>88</v>
      </c>
      <c r="AY642" s="157" t="s">
        <v>128</v>
      </c>
    </row>
    <row r="643" spans="2:65" s="1" customFormat="1" ht="24.2" customHeight="1">
      <c r="B643" s="31"/>
      <c r="C643" s="131" t="s">
        <v>582</v>
      </c>
      <c r="D643" s="131" t="s">
        <v>130</v>
      </c>
      <c r="E643" s="132" t="s">
        <v>583</v>
      </c>
      <c r="F643" s="133" t="s">
        <v>584</v>
      </c>
      <c r="G643" s="134" t="s">
        <v>174</v>
      </c>
      <c r="H643" s="135">
        <v>4</v>
      </c>
      <c r="I643" s="136"/>
      <c r="J643" s="137">
        <f>ROUND(I643*H643,2)</f>
        <v>0</v>
      </c>
      <c r="K643" s="133" t="s">
        <v>134</v>
      </c>
      <c r="L643" s="31"/>
      <c r="M643" s="138" t="s">
        <v>1</v>
      </c>
      <c r="N643" s="139" t="s">
        <v>45</v>
      </c>
      <c r="P643" s="140">
        <f>O643*H643</f>
        <v>0</v>
      </c>
      <c r="Q643" s="140">
        <v>1.0000000000000001E-5</v>
      </c>
      <c r="R643" s="140">
        <f>Q643*H643</f>
        <v>4.0000000000000003E-5</v>
      </c>
      <c r="S643" s="140">
        <v>0</v>
      </c>
      <c r="T643" s="141">
        <f>S643*H643</f>
        <v>0</v>
      </c>
      <c r="AR643" s="142" t="s">
        <v>135</v>
      </c>
      <c r="AT643" s="142" t="s">
        <v>130</v>
      </c>
      <c r="AU643" s="142" t="s">
        <v>90</v>
      </c>
      <c r="AY643" s="16" t="s">
        <v>128</v>
      </c>
      <c r="BE643" s="143">
        <f>IF(N643="základní",J643,0)</f>
        <v>0</v>
      </c>
      <c r="BF643" s="143">
        <f>IF(N643="snížená",J643,0)</f>
        <v>0</v>
      </c>
      <c r="BG643" s="143">
        <f>IF(N643="zákl. přenesená",J643,0)</f>
        <v>0</v>
      </c>
      <c r="BH643" s="143">
        <f>IF(N643="sníž. přenesená",J643,0)</f>
        <v>0</v>
      </c>
      <c r="BI643" s="143">
        <f>IF(N643="nulová",J643,0)</f>
        <v>0</v>
      </c>
      <c r="BJ643" s="16" t="s">
        <v>88</v>
      </c>
      <c r="BK643" s="143">
        <f>ROUND(I643*H643,2)</f>
        <v>0</v>
      </c>
      <c r="BL643" s="16" t="s">
        <v>135</v>
      </c>
      <c r="BM643" s="142" t="s">
        <v>585</v>
      </c>
    </row>
    <row r="644" spans="2:65" s="1" customFormat="1" ht="19.5">
      <c r="B644" s="31"/>
      <c r="D644" s="144" t="s">
        <v>137</v>
      </c>
      <c r="F644" s="145" t="s">
        <v>586</v>
      </c>
      <c r="I644" s="146"/>
      <c r="L644" s="31"/>
      <c r="M644" s="147"/>
      <c r="T644" s="55"/>
      <c r="AT644" s="16" t="s">
        <v>137</v>
      </c>
      <c r="AU644" s="16" t="s">
        <v>90</v>
      </c>
    </row>
    <row r="645" spans="2:65" s="1" customFormat="1" ht="11.25">
      <c r="B645" s="31"/>
      <c r="D645" s="148" t="s">
        <v>139</v>
      </c>
      <c r="F645" s="149" t="s">
        <v>587</v>
      </c>
      <c r="I645" s="146"/>
      <c r="L645" s="31"/>
      <c r="M645" s="147"/>
      <c r="T645" s="55"/>
      <c r="AT645" s="16" t="s">
        <v>139</v>
      </c>
      <c r="AU645" s="16" t="s">
        <v>90</v>
      </c>
    </row>
    <row r="646" spans="2:65" s="12" customFormat="1" ht="11.25">
      <c r="B646" s="150"/>
      <c r="D646" s="144" t="s">
        <v>141</v>
      </c>
      <c r="E646" s="151" t="s">
        <v>1</v>
      </c>
      <c r="F646" s="152" t="s">
        <v>588</v>
      </c>
      <c r="H646" s="151" t="s">
        <v>1</v>
      </c>
      <c r="I646" s="153"/>
      <c r="L646" s="150"/>
      <c r="M646" s="154"/>
      <c r="T646" s="155"/>
      <c r="AT646" s="151" t="s">
        <v>141</v>
      </c>
      <c r="AU646" s="151" t="s">
        <v>90</v>
      </c>
      <c r="AV646" s="12" t="s">
        <v>88</v>
      </c>
      <c r="AW646" s="12" t="s">
        <v>36</v>
      </c>
      <c r="AX646" s="12" t="s">
        <v>80</v>
      </c>
      <c r="AY646" s="151" t="s">
        <v>128</v>
      </c>
    </row>
    <row r="647" spans="2:65" s="12" customFormat="1" ht="11.25">
      <c r="B647" s="150"/>
      <c r="D647" s="144" t="s">
        <v>141</v>
      </c>
      <c r="E647" s="151" t="s">
        <v>1</v>
      </c>
      <c r="F647" s="152" t="s">
        <v>147</v>
      </c>
      <c r="H647" s="151" t="s">
        <v>1</v>
      </c>
      <c r="I647" s="153"/>
      <c r="L647" s="150"/>
      <c r="M647" s="154"/>
      <c r="T647" s="155"/>
      <c r="AT647" s="151" t="s">
        <v>141</v>
      </c>
      <c r="AU647" s="151" t="s">
        <v>90</v>
      </c>
      <c r="AV647" s="12" t="s">
        <v>88</v>
      </c>
      <c r="AW647" s="12" t="s">
        <v>36</v>
      </c>
      <c r="AX647" s="12" t="s">
        <v>80</v>
      </c>
      <c r="AY647" s="151" t="s">
        <v>128</v>
      </c>
    </row>
    <row r="648" spans="2:65" s="13" customFormat="1" ht="11.25">
      <c r="B648" s="156"/>
      <c r="D648" s="144" t="s">
        <v>141</v>
      </c>
      <c r="E648" s="157" t="s">
        <v>1</v>
      </c>
      <c r="F648" s="158" t="s">
        <v>135</v>
      </c>
      <c r="H648" s="159">
        <v>4</v>
      </c>
      <c r="I648" s="160"/>
      <c r="L648" s="156"/>
      <c r="M648" s="161"/>
      <c r="T648" s="162"/>
      <c r="AT648" s="157" t="s">
        <v>141</v>
      </c>
      <c r="AU648" s="157" t="s">
        <v>90</v>
      </c>
      <c r="AV648" s="13" t="s">
        <v>90</v>
      </c>
      <c r="AW648" s="13" t="s">
        <v>36</v>
      </c>
      <c r="AX648" s="13" t="s">
        <v>80</v>
      </c>
      <c r="AY648" s="157" t="s">
        <v>128</v>
      </c>
    </row>
    <row r="649" spans="2:65" s="14" customFormat="1" ht="11.25">
      <c r="B649" s="163"/>
      <c r="D649" s="144" t="s">
        <v>141</v>
      </c>
      <c r="E649" s="164" t="s">
        <v>1</v>
      </c>
      <c r="F649" s="165" t="s">
        <v>149</v>
      </c>
      <c r="H649" s="166">
        <v>4</v>
      </c>
      <c r="I649" s="167"/>
      <c r="L649" s="163"/>
      <c r="M649" s="168"/>
      <c r="T649" s="169"/>
      <c r="AT649" s="164" t="s">
        <v>141</v>
      </c>
      <c r="AU649" s="164" t="s">
        <v>90</v>
      </c>
      <c r="AV649" s="14" t="s">
        <v>135</v>
      </c>
      <c r="AW649" s="14" t="s">
        <v>36</v>
      </c>
      <c r="AX649" s="14" t="s">
        <v>88</v>
      </c>
      <c r="AY649" s="164" t="s">
        <v>128</v>
      </c>
    </row>
    <row r="650" spans="2:65" s="1" customFormat="1" ht="24.2" customHeight="1">
      <c r="B650" s="31"/>
      <c r="C650" s="170" t="s">
        <v>589</v>
      </c>
      <c r="D650" s="170" t="s">
        <v>340</v>
      </c>
      <c r="E650" s="171" t="s">
        <v>590</v>
      </c>
      <c r="F650" s="172" t="s">
        <v>591</v>
      </c>
      <c r="G650" s="173" t="s">
        <v>174</v>
      </c>
      <c r="H650" s="174">
        <v>4.12</v>
      </c>
      <c r="I650" s="175"/>
      <c r="J650" s="176">
        <f>ROUND(I650*H650,2)</f>
        <v>0</v>
      </c>
      <c r="K650" s="172" t="s">
        <v>134</v>
      </c>
      <c r="L650" s="177"/>
      <c r="M650" s="178" t="s">
        <v>1</v>
      </c>
      <c r="N650" s="179" t="s">
        <v>45</v>
      </c>
      <c r="P650" s="140">
        <f>O650*H650</f>
        <v>0</v>
      </c>
      <c r="Q650" s="140">
        <v>4.3099999999999996E-3</v>
      </c>
      <c r="R650" s="140">
        <f>Q650*H650</f>
        <v>1.7757199999999997E-2</v>
      </c>
      <c r="S650" s="140">
        <v>0</v>
      </c>
      <c r="T650" s="141">
        <f>S650*H650</f>
        <v>0</v>
      </c>
      <c r="AR650" s="142" t="s">
        <v>196</v>
      </c>
      <c r="AT650" s="142" t="s">
        <v>340</v>
      </c>
      <c r="AU650" s="142" t="s">
        <v>90</v>
      </c>
      <c r="AY650" s="16" t="s">
        <v>128</v>
      </c>
      <c r="BE650" s="143">
        <f>IF(N650="základní",J650,0)</f>
        <v>0</v>
      </c>
      <c r="BF650" s="143">
        <f>IF(N650="snížená",J650,0)</f>
        <v>0</v>
      </c>
      <c r="BG650" s="143">
        <f>IF(N650="zákl. přenesená",J650,0)</f>
        <v>0</v>
      </c>
      <c r="BH650" s="143">
        <f>IF(N650="sníž. přenesená",J650,0)</f>
        <v>0</v>
      </c>
      <c r="BI650" s="143">
        <f>IF(N650="nulová",J650,0)</f>
        <v>0</v>
      </c>
      <c r="BJ650" s="16" t="s">
        <v>88</v>
      </c>
      <c r="BK650" s="143">
        <f>ROUND(I650*H650,2)</f>
        <v>0</v>
      </c>
      <c r="BL650" s="16" t="s">
        <v>135</v>
      </c>
      <c r="BM650" s="142" t="s">
        <v>592</v>
      </c>
    </row>
    <row r="651" spans="2:65" s="1" customFormat="1" ht="19.5">
      <c r="B651" s="31"/>
      <c r="D651" s="144" t="s">
        <v>137</v>
      </c>
      <c r="F651" s="145" t="s">
        <v>591</v>
      </c>
      <c r="I651" s="146"/>
      <c r="L651" s="31"/>
      <c r="M651" s="147"/>
      <c r="T651" s="55"/>
      <c r="AT651" s="16" t="s">
        <v>137</v>
      </c>
      <c r="AU651" s="16" t="s">
        <v>90</v>
      </c>
    </row>
    <row r="652" spans="2:65" s="12" customFormat="1" ht="11.25">
      <c r="B652" s="150"/>
      <c r="D652" s="144" t="s">
        <v>141</v>
      </c>
      <c r="E652" s="151" t="s">
        <v>1</v>
      </c>
      <c r="F652" s="152" t="s">
        <v>588</v>
      </c>
      <c r="H652" s="151" t="s">
        <v>1</v>
      </c>
      <c r="I652" s="153"/>
      <c r="L652" s="150"/>
      <c r="M652" s="154"/>
      <c r="T652" s="155"/>
      <c r="AT652" s="151" t="s">
        <v>141</v>
      </c>
      <c r="AU652" s="151" t="s">
        <v>90</v>
      </c>
      <c r="AV652" s="12" t="s">
        <v>88</v>
      </c>
      <c r="AW652" s="12" t="s">
        <v>36</v>
      </c>
      <c r="AX652" s="12" t="s">
        <v>80</v>
      </c>
      <c r="AY652" s="151" t="s">
        <v>128</v>
      </c>
    </row>
    <row r="653" spans="2:65" s="12" customFormat="1" ht="11.25">
      <c r="B653" s="150"/>
      <c r="D653" s="144" t="s">
        <v>141</v>
      </c>
      <c r="E653" s="151" t="s">
        <v>1</v>
      </c>
      <c r="F653" s="152" t="s">
        <v>147</v>
      </c>
      <c r="H653" s="151" t="s">
        <v>1</v>
      </c>
      <c r="I653" s="153"/>
      <c r="L653" s="150"/>
      <c r="M653" s="154"/>
      <c r="T653" s="155"/>
      <c r="AT653" s="151" t="s">
        <v>141</v>
      </c>
      <c r="AU653" s="151" t="s">
        <v>90</v>
      </c>
      <c r="AV653" s="12" t="s">
        <v>88</v>
      </c>
      <c r="AW653" s="12" t="s">
        <v>36</v>
      </c>
      <c r="AX653" s="12" t="s">
        <v>80</v>
      </c>
      <c r="AY653" s="151" t="s">
        <v>128</v>
      </c>
    </row>
    <row r="654" spans="2:65" s="13" customFormat="1" ht="11.25">
      <c r="B654" s="156"/>
      <c r="D654" s="144" t="s">
        <v>141</v>
      </c>
      <c r="E654" s="157" t="s">
        <v>1</v>
      </c>
      <c r="F654" s="158" t="s">
        <v>135</v>
      </c>
      <c r="H654" s="159">
        <v>4</v>
      </c>
      <c r="I654" s="160"/>
      <c r="L654" s="156"/>
      <c r="M654" s="161"/>
      <c r="T654" s="162"/>
      <c r="AT654" s="157" t="s">
        <v>141</v>
      </c>
      <c r="AU654" s="157" t="s">
        <v>90</v>
      </c>
      <c r="AV654" s="13" t="s">
        <v>90</v>
      </c>
      <c r="AW654" s="13" t="s">
        <v>36</v>
      </c>
      <c r="AX654" s="13" t="s">
        <v>80</v>
      </c>
      <c r="AY654" s="157" t="s">
        <v>128</v>
      </c>
    </row>
    <row r="655" spans="2:65" s="14" customFormat="1" ht="11.25">
      <c r="B655" s="163"/>
      <c r="D655" s="144" t="s">
        <v>141</v>
      </c>
      <c r="E655" s="164" t="s">
        <v>1</v>
      </c>
      <c r="F655" s="165" t="s">
        <v>149</v>
      </c>
      <c r="H655" s="166">
        <v>4</v>
      </c>
      <c r="I655" s="167"/>
      <c r="L655" s="163"/>
      <c r="M655" s="168"/>
      <c r="T655" s="169"/>
      <c r="AT655" s="164" t="s">
        <v>141</v>
      </c>
      <c r="AU655" s="164" t="s">
        <v>90</v>
      </c>
      <c r="AV655" s="14" t="s">
        <v>135</v>
      </c>
      <c r="AW655" s="14" t="s">
        <v>36</v>
      </c>
      <c r="AX655" s="14" t="s">
        <v>88</v>
      </c>
      <c r="AY655" s="164" t="s">
        <v>128</v>
      </c>
    </row>
    <row r="656" spans="2:65" s="13" customFormat="1" ht="11.25">
      <c r="B656" s="156"/>
      <c r="D656" s="144" t="s">
        <v>141</v>
      </c>
      <c r="F656" s="158" t="s">
        <v>593</v>
      </c>
      <c r="H656" s="159">
        <v>4.12</v>
      </c>
      <c r="I656" s="160"/>
      <c r="L656" s="156"/>
      <c r="M656" s="161"/>
      <c r="T656" s="162"/>
      <c r="AT656" s="157" t="s">
        <v>141</v>
      </c>
      <c r="AU656" s="157" t="s">
        <v>90</v>
      </c>
      <c r="AV656" s="13" t="s">
        <v>90</v>
      </c>
      <c r="AW656" s="13" t="s">
        <v>4</v>
      </c>
      <c r="AX656" s="13" t="s">
        <v>88</v>
      </c>
      <c r="AY656" s="157" t="s">
        <v>128</v>
      </c>
    </row>
    <row r="657" spans="2:65" s="1" customFormat="1" ht="24.2" customHeight="1">
      <c r="B657" s="31"/>
      <c r="C657" s="131" t="s">
        <v>594</v>
      </c>
      <c r="D657" s="131" t="s">
        <v>130</v>
      </c>
      <c r="E657" s="132" t="s">
        <v>595</v>
      </c>
      <c r="F657" s="133" t="s">
        <v>596</v>
      </c>
      <c r="G657" s="134" t="s">
        <v>174</v>
      </c>
      <c r="H657" s="135">
        <v>2</v>
      </c>
      <c r="I657" s="136"/>
      <c r="J657" s="137">
        <f>ROUND(I657*H657,2)</f>
        <v>0</v>
      </c>
      <c r="K657" s="133" t="s">
        <v>134</v>
      </c>
      <c r="L657" s="31"/>
      <c r="M657" s="138" t="s">
        <v>1</v>
      </c>
      <c r="N657" s="139" t="s">
        <v>45</v>
      </c>
      <c r="P657" s="140">
        <f>O657*H657</f>
        <v>0</v>
      </c>
      <c r="Q657" s="140">
        <v>4.0000000000000003E-5</v>
      </c>
      <c r="R657" s="140">
        <f>Q657*H657</f>
        <v>8.0000000000000007E-5</v>
      </c>
      <c r="S657" s="140">
        <v>0</v>
      </c>
      <c r="T657" s="141">
        <f>S657*H657</f>
        <v>0</v>
      </c>
      <c r="AR657" s="142" t="s">
        <v>135</v>
      </c>
      <c r="AT657" s="142" t="s">
        <v>130</v>
      </c>
      <c r="AU657" s="142" t="s">
        <v>90</v>
      </c>
      <c r="AY657" s="16" t="s">
        <v>128</v>
      </c>
      <c r="BE657" s="143">
        <f>IF(N657="základní",J657,0)</f>
        <v>0</v>
      </c>
      <c r="BF657" s="143">
        <f>IF(N657="snížená",J657,0)</f>
        <v>0</v>
      </c>
      <c r="BG657" s="143">
        <f>IF(N657="zákl. přenesená",J657,0)</f>
        <v>0</v>
      </c>
      <c r="BH657" s="143">
        <f>IF(N657="sníž. přenesená",J657,0)</f>
        <v>0</v>
      </c>
      <c r="BI657" s="143">
        <f>IF(N657="nulová",J657,0)</f>
        <v>0</v>
      </c>
      <c r="BJ657" s="16" t="s">
        <v>88</v>
      </c>
      <c r="BK657" s="143">
        <f>ROUND(I657*H657,2)</f>
        <v>0</v>
      </c>
      <c r="BL657" s="16" t="s">
        <v>135</v>
      </c>
      <c r="BM657" s="142" t="s">
        <v>597</v>
      </c>
    </row>
    <row r="658" spans="2:65" s="1" customFormat="1" ht="19.5">
      <c r="B658" s="31"/>
      <c r="D658" s="144" t="s">
        <v>137</v>
      </c>
      <c r="F658" s="145" t="s">
        <v>598</v>
      </c>
      <c r="I658" s="146"/>
      <c r="L658" s="31"/>
      <c r="M658" s="147"/>
      <c r="T658" s="55"/>
      <c r="AT658" s="16" t="s">
        <v>137</v>
      </c>
      <c r="AU658" s="16" t="s">
        <v>90</v>
      </c>
    </row>
    <row r="659" spans="2:65" s="1" customFormat="1" ht="11.25">
      <c r="B659" s="31"/>
      <c r="D659" s="148" t="s">
        <v>139</v>
      </c>
      <c r="F659" s="149" t="s">
        <v>599</v>
      </c>
      <c r="I659" s="146"/>
      <c r="L659" s="31"/>
      <c r="M659" s="147"/>
      <c r="T659" s="55"/>
      <c r="AT659" s="16" t="s">
        <v>139</v>
      </c>
      <c r="AU659" s="16" t="s">
        <v>90</v>
      </c>
    </row>
    <row r="660" spans="2:65" s="12" customFormat="1" ht="11.25">
      <c r="B660" s="150"/>
      <c r="D660" s="144" t="s">
        <v>141</v>
      </c>
      <c r="E660" s="151" t="s">
        <v>1</v>
      </c>
      <c r="F660" s="152" t="s">
        <v>217</v>
      </c>
      <c r="H660" s="151" t="s">
        <v>1</v>
      </c>
      <c r="I660" s="153"/>
      <c r="L660" s="150"/>
      <c r="M660" s="154"/>
      <c r="T660" s="155"/>
      <c r="AT660" s="151" t="s">
        <v>141</v>
      </c>
      <c r="AU660" s="151" t="s">
        <v>90</v>
      </c>
      <c r="AV660" s="12" t="s">
        <v>88</v>
      </c>
      <c r="AW660" s="12" t="s">
        <v>36</v>
      </c>
      <c r="AX660" s="12" t="s">
        <v>80</v>
      </c>
      <c r="AY660" s="151" t="s">
        <v>128</v>
      </c>
    </row>
    <row r="661" spans="2:65" s="12" customFormat="1" ht="11.25">
      <c r="B661" s="150"/>
      <c r="D661" s="144" t="s">
        <v>141</v>
      </c>
      <c r="E661" s="151" t="s">
        <v>1</v>
      </c>
      <c r="F661" s="152" t="s">
        <v>600</v>
      </c>
      <c r="H661" s="151" t="s">
        <v>1</v>
      </c>
      <c r="I661" s="153"/>
      <c r="L661" s="150"/>
      <c r="M661" s="154"/>
      <c r="T661" s="155"/>
      <c r="AT661" s="151" t="s">
        <v>141</v>
      </c>
      <c r="AU661" s="151" t="s">
        <v>90</v>
      </c>
      <c r="AV661" s="12" t="s">
        <v>88</v>
      </c>
      <c r="AW661" s="12" t="s">
        <v>36</v>
      </c>
      <c r="AX661" s="12" t="s">
        <v>80</v>
      </c>
      <c r="AY661" s="151" t="s">
        <v>128</v>
      </c>
    </row>
    <row r="662" spans="2:65" s="13" customFormat="1" ht="11.25">
      <c r="B662" s="156"/>
      <c r="D662" s="144" t="s">
        <v>141</v>
      </c>
      <c r="E662" s="157" t="s">
        <v>1</v>
      </c>
      <c r="F662" s="158" t="s">
        <v>90</v>
      </c>
      <c r="H662" s="159">
        <v>2</v>
      </c>
      <c r="I662" s="160"/>
      <c r="L662" s="156"/>
      <c r="M662" s="161"/>
      <c r="T662" s="162"/>
      <c r="AT662" s="157" t="s">
        <v>141</v>
      </c>
      <c r="AU662" s="157" t="s">
        <v>90</v>
      </c>
      <c r="AV662" s="13" t="s">
        <v>90</v>
      </c>
      <c r="AW662" s="13" t="s">
        <v>36</v>
      </c>
      <c r="AX662" s="13" t="s">
        <v>80</v>
      </c>
      <c r="AY662" s="157" t="s">
        <v>128</v>
      </c>
    </row>
    <row r="663" spans="2:65" s="14" customFormat="1" ht="11.25">
      <c r="B663" s="163"/>
      <c r="D663" s="144" t="s">
        <v>141</v>
      </c>
      <c r="E663" s="164" t="s">
        <v>1</v>
      </c>
      <c r="F663" s="165" t="s">
        <v>149</v>
      </c>
      <c r="H663" s="166">
        <v>2</v>
      </c>
      <c r="I663" s="167"/>
      <c r="L663" s="163"/>
      <c r="M663" s="168"/>
      <c r="T663" s="169"/>
      <c r="AT663" s="164" t="s">
        <v>141</v>
      </c>
      <c r="AU663" s="164" t="s">
        <v>90</v>
      </c>
      <c r="AV663" s="14" t="s">
        <v>135</v>
      </c>
      <c r="AW663" s="14" t="s">
        <v>36</v>
      </c>
      <c r="AX663" s="14" t="s">
        <v>88</v>
      </c>
      <c r="AY663" s="164" t="s">
        <v>128</v>
      </c>
    </row>
    <row r="664" spans="2:65" s="1" customFormat="1" ht="24.2" customHeight="1">
      <c r="B664" s="31"/>
      <c r="C664" s="170" t="s">
        <v>601</v>
      </c>
      <c r="D664" s="170" t="s">
        <v>340</v>
      </c>
      <c r="E664" s="171" t="s">
        <v>602</v>
      </c>
      <c r="F664" s="172" t="s">
        <v>603</v>
      </c>
      <c r="G664" s="173" t="s">
        <v>174</v>
      </c>
      <c r="H664" s="174">
        <v>2.06</v>
      </c>
      <c r="I664" s="175"/>
      <c r="J664" s="176">
        <f>ROUND(I664*H664,2)</f>
        <v>0</v>
      </c>
      <c r="K664" s="172" t="s">
        <v>134</v>
      </c>
      <c r="L664" s="177"/>
      <c r="M664" s="178" t="s">
        <v>1</v>
      </c>
      <c r="N664" s="179" t="s">
        <v>45</v>
      </c>
      <c r="P664" s="140">
        <f>O664*H664</f>
        <v>0</v>
      </c>
      <c r="Q664" s="140">
        <v>0.08</v>
      </c>
      <c r="R664" s="140">
        <f>Q664*H664</f>
        <v>0.1648</v>
      </c>
      <c r="S664" s="140">
        <v>0</v>
      </c>
      <c r="T664" s="141">
        <f>S664*H664</f>
        <v>0</v>
      </c>
      <c r="AR664" s="142" t="s">
        <v>196</v>
      </c>
      <c r="AT664" s="142" t="s">
        <v>340</v>
      </c>
      <c r="AU664" s="142" t="s">
        <v>90</v>
      </c>
      <c r="AY664" s="16" t="s">
        <v>128</v>
      </c>
      <c r="BE664" s="143">
        <f>IF(N664="základní",J664,0)</f>
        <v>0</v>
      </c>
      <c r="BF664" s="143">
        <f>IF(N664="snížená",J664,0)</f>
        <v>0</v>
      </c>
      <c r="BG664" s="143">
        <f>IF(N664="zákl. přenesená",J664,0)</f>
        <v>0</v>
      </c>
      <c r="BH664" s="143">
        <f>IF(N664="sníž. přenesená",J664,0)</f>
        <v>0</v>
      </c>
      <c r="BI664" s="143">
        <f>IF(N664="nulová",J664,0)</f>
        <v>0</v>
      </c>
      <c r="BJ664" s="16" t="s">
        <v>88</v>
      </c>
      <c r="BK664" s="143">
        <f>ROUND(I664*H664,2)</f>
        <v>0</v>
      </c>
      <c r="BL664" s="16" t="s">
        <v>135</v>
      </c>
      <c r="BM664" s="142" t="s">
        <v>604</v>
      </c>
    </row>
    <row r="665" spans="2:65" s="1" customFormat="1" ht="19.5">
      <c r="B665" s="31"/>
      <c r="D665" s="144" t="s">
        <v>137</v>
      </c>
      <c r="F665" s="145" t="s">
        <v>603</v>
      </c>
      <c r="I665" s="146"/>
      <c r="L665" s="31"/>
      <c r="M665" s="147"/>
      <c r="T665" s="55"/>
      <c r="AT665" s="16" t="s">
        <v>137</v>
      </c>
      <c r="AU665" s="16" t="s">
        <v>90</v>
      </c>
    </row>
    <row r="666" spans="2:65" s="12" customFormat="1" ht="11.25">
      <c r="B666" s="150"/>
      <c r="D666" s="144" t="s">
        <v>141</v>
      </c>
      <c r="E666" s="151" t="s">
        <v>1</v>
      </c>
      <c r="F666" s="152" t="s">
        <v>217</v>
      </c>
      <c r="H666" s="151" t="s">
        <v>1</v>
      </c>
      <c r="I666" s="153"/>
      <c r="L666" s="150"/>
      <c r="M666" s="154"/>
      <c r="T666" s="155"/>
      <c r="AT666" s="151" t="s">
        <v>141</v>
      </c>
      <c r="AU666" s="151" t="s">
        <v>90</v>
      </c>
      <c r="AV666" s="12" t="s">
        <v>88</v>
      </c>
      <c r="AW666" s="12" t="s">
        <v>36</v>
      </c>
      <c r="AX666" s="12" t="s">
        <v>80</v>
      </c>
      <c r="AY666" s="151" t="s">
        <v>128</v>
      </c>
    </row>
    <row r="667" spans="2:65" s="12" customFormat="1" ht="11.25">
      <c r="B667" s="150"/>
      <c r="D667" s="144" t="s">
        <v>141</v>
      </c>
      <c r="E667" s="151" t="s">
        <v>1</v>
      </c>
      <c r="F667" s="152" t="s">
        <v>600</v>
      </c>
      <c r="H667" s="151" t="s">
        <v>1</v>
      </c>
      <c r="I667" s="153"/>
      <c r="L667" s="150"/>
      <c r="M667" s="154"/>
      <c r="T667" s="155"/>
      <c r="AT667" s="151" t="s">
        <v>141</v>
      </c>
      <c r="AU667" s="151" t="s">
        <v>90</v>
      </c>
      <c r="AV667" s="12" t="s">
        <v>88</v>
      </c>
      <c r="AW667" s="12" t="s">
        <v>36</v>
      </c>
      <c r="AX667" s="12" t="s">
        <v>80</v>
      </c>
      <c r="AY667" s="151" t="s">
        <v>128</v>
      </c>
    </row>
    <row r="668" spans="2:65" s="13" customFormat="1" ht="11.25">
      <c r="B668" s="156"/>
      <c r="D668" s="144" t="s">
        <v>141</v>
      </c>
      <c r="E668" s="157" t="s">
        <v>1</v>
      </c>
      <c r="F668" s="158" t="s">
        <v>90</v>
      </c>
      <c r="H668" s="159">
        <v>2</v>
      </c>
      <c r="I668" s="160"/>
      <c r="L668" s="156"/>
      <c r="M668" s="161"/>
      <c r="T668" s="162"/>
      <c r="AT668" s="157" t="s">
        <v>141</v>
      </c>
      <c r="AU668" s="157" t="s">
        <v>90</v>
      </c>
      <c r="AV668" s="13" t="s">
        <v>90</v>
      </c>
      <c r="AW668" s="13" t="s">
        <v>36</v>
      </c>
      <c r="AX668" s="13" t="s">
        <v>80</v>
      </c>
      <c r="AY668" s="157" t="s">
        <v>128</v>
      </c>
    </row>
    <row r="669" spans="2:65" s="14" customFormat="1" ht="11.25">
      <c r="B669" s="163"/>
      <c r="D669" s="144" t="s">
        <v>141</v>
      </c>
      <c r="E669" s="164" t="s">
        <v>1</v>
      </c>
      <c r="F669" s="165" t="s">
        <v>149</v>
      </c>
      <c r="H669" s="166">
        <v>2</v>
      </c>
      <c r="I669" s="167"/>
      <c r="L669" s="163"/>
      <c r="M669" s="168"/>
      <c r="T669" s="169"/>
      <c r="AT669" s="164" t="s">
        <v>141</v>
      </c>
      <c r="AU669" s="164" t="s">
        <v>90</v>
      </c>
      <c r="AV669" s="14" t="s">
        <v>135</v>
      </c>
      <c r="AW669" s="14" t="s">
        <v>36</v>
      </c>
      <c r="AX669" s="14" t="s">
        <v>88</v>
      </c>
      <c r="AY669" s="164" t="s">
        <v>128</v>
      </c>
    </row>
    <row r="670" spans="2:65" s="13" customFormat="1" ht="11.25">
      <c r="B670" s="156"/>
      <c r="D670" s="144" t="s">
        <v>141</v>
      </c>
      <c r="F670" s="158" t="s">
        <v>605</v>
      </c>
      <c r="H670" s="159">
        <v>2.06</v>
      </c>
      <c r="I670" s="160"/>
      <c r="L670" s="156"/>
      <c r="M670" s="161"/>
      <c r="T670" s="162"/>
      <c r="AT670" s="157" t="s">
        <v>141</v>
      </c>
      <c r="AU670" s="157" t="s">
        <v>90</v>
      </c>
      <c r="AV670" s="13" t="s">
        <v>90</v>
      </c>
      <c r="AW670" s="13" t="s">
        <v>4</v>
      </c>
      <c r="AX670" s="13" t="s">
        <v>88</v>
      </c>
      <c r="AY670" s="157" t="s">
        <v>128</v>
      </c>
    </row>
    <row r="671" spans="2:65" s="1" customFormat="1" ht="24.2" customHeight="1">
      <c r="B671" s="31"/>
      <c r="C671" s="170" t="s">
        <v>606</v>
      </c>
      <c r="D671" s="170" t="s">
        <v>340</v>
      </c>
      <c r="E671" s="171" t="s">
        <v>607</v>
      </c>
      <c r="F671" s="172" t="s">
        <v>608</v>
      </c>
      <c r="G671" s="173" t="s">
        <v>213</v>
      </c>
      <c r="H671" s="174">
        <v>1</v>
      </c>
      <c r="I671" s="175"/>
      <c r="J671" s="176">
        <f>ROUND(I671*H671,2)</f>
        <v>0</v>
      </c>
      <c r="K671" s="172" t="s">
        <v>134</v>
      </c>
      <c r="L671" s="177"/>
      <c r="M671" s="178" t="s">
        <v>1</v>
      </c>
      <c r="N671" s="179" t="s">
        <v>45</v>
      </c>
      <c r="P671" s="140">
        <f>O671*H671</f>
        <v>0</v>
      </c>
      <c r="Q671" s="140">
        <v>2.9499999999999999E-3</v>
      </c>
      <c r="R671" s="140">
        <f>Q671*H671</f>
        <v>2.9499999999999999E-3</v>
      </c>
      <c r="S671" s="140">
        <v>0</v>
      </c>
      <c r="T671" s="141">
        <f>S671*H671</f>
        <v>0</v>
      </c>
      <c r="AR671" s="142" t="s">
        <v>196</v>
      </c>
      <c r="AT671" s="142" t="s">
        <v>340</v>
      </c>
      <c r="AU671" s="142" t="s">
        <v>90</v>
      </c>
      <c r="AY671" s="16" t="s">
        <v>128</v>
      </c>
      <c r="BE671" s="143">
        <f>IF(N671="základní",J671,0)</f>
        <v>0</v>
      </c>
      <c r="BF671" s="143">
        <f>IF(N671="snížená",J671,0)</f>
        <v>0</v>
      </c>
      <c r="BG671" s="143">
        <f>IF(N671="zákl. přenesená",J671,0)</f>
        <v>0</v>
      </c>
      <c r="BH671" s="143">
        <f>IF(N671="sníž. přenesená",J671,0)</f>
        <v>0</v>
      </c>
      <c r="BI671" s="143">
        <f>IF(N671="nulová",J671,0)</f>
        <v>0</v>
      </c>
      <c r="BJ671" s="16" t="s">
        <v>88</v>
      </c>
      <c r="BK671" s="143">
        <f>ROUND(I671*H671,2)</f>
        <v>0</v>
      </c>
      <c r="BL671" s="16" t="s">
        <v>135</v>
      </c>
      <c r="BM671" s="142" t="s">
        <v>609</v>
      </c>
    </row>
    <row r="672" spans="2:65" s="1" customFormat="1" ht="19.5">
      <c r="B672" s="31"/>
      <c r="D672" s="144" t="s">
        <v>137</v>
      </c>
      <c r="F672" s="145" t="s">
        <v>608</v>
      </c>
      <c r="I672" s="146"/>
      <c r="L672" s="31"/>
      <c r="M672" s="147"/>
      <c r="T672" s="55"/>
      <c r="AT672" s="16" t="s">
        <v>137</v>
      </c>
      <c r="AU672" s="16" t="s">
        <v>90</v>
      </c>
    </row>
    <row r="673" spans="2:65" s="12" customFormat="1" ht="11.25">
      <c r="B673" s="150"/>
      <c r="D673" s="144" t="s">
        <v>141</v>
      </c>
      <c r="E673" s="151" t="s">
        <v>1</v>
      </c>
      <c r="F673" s="152" t="s">
        <v>217</v>
      </c>
      <c r="H673" s="151" t="s">
        <v>1</v>
      </c>
      <c r="I673" s="153"/>
      <c r="L673" s="150"/>
      <c r="M673" s="154"/>
      <c r="T673" s="155"/>
      <c r="AT673" s="151" t="s">
        <v>141</v>
      </c>
      <c r="AU673" s="151" t="s">
        <v>90</v>
      </c>
      <c r="AV673" s="12" t="s">
        <v>88</v>
      </c>
      <c r="AW673" s="12" t="s">
        <v>36</v>
      </c>
      <c r="AX673" s="12" t="s">
        <v>80</v>
      </c>
      <c r="AY673" s="151" t="s">
        <v>128</v>
      </c>
    </row>
    <row r="674" spans="2:65" s="12" customFormat="1" ht="11.25">
      <c r="B674" s="150"/>
      <c r="D674" s="144" t="s">
        <v>141</v>
      </c>
      <c r="E674" s="151" t="s">
        <v>1</v>
      </c>
      <c r="F674" s="152" t="s">
        <v>600</v>
      </c>
      <c r="H674" s="151" t="s">
        <v>1</v>
      </c>
      <c r="I674" s="153"/>
      <c r="L674" s="150"/>
      <c r="M674" s="154"/>
      <c r="T674" s="155"/>
      <c r="AT674" s="151" t="s">
        <v>141</v>
      </c>
      <c r="AU674" s="151" t="s">
        <v>90</v>
      </c>
      <c r="AV674" s="12" t="s">
        <v>88</v>
      </c>
      <c r="AW674" s="12" t="s">
        <v>36</v>
      </c>
      <c r="AX674" s="12" t="s">
        <v>80</v>
      </c>
      <c r="AY674" s="151" t="s">
        <v>128</v>
      </c>
    </row>
    <row r="675" spans="2:65" s="13" customFormat="1" ht="11.25">
      <c r="B675" s="156"/>
      <c r="D675" s="144" t="s">
        <v>141</v>
      </c>
      <c r="E675" s="157" t="s">
        <v>1</v>
      </c>
      <c r="F675" s="158" t="s">
        <v>88</v>
      </c>
      <c r="H675" s="159">
        <v>1</v>
      </c>
      <c r="I675" s="160"/>
      <c r="L675" s="156"/>
      <c r="M675" s="161"/>
      <c r="T675" s="162"/>
      <c r="AT675" s="157" t="s">
        <v>141</v>
      </c>
      <c r="AU675" s="157" t="s">
        <v>90</v>
      </c>
      <c r="AV675" s="13" t="s">
        <v>90</v>
      </c>
      <c r="AW675" s="13" t="s">
        <v>36</v>
      </c>
      <c r="AX675" s="13" t="s">
        <v>80</v>
      </c>
      <c r="AY675" s="157" t="s">
        <v>128</v>
      </c>
    </row>
    <row r="676" spans="2:65" s="14" customFormat="1" ht="11.25">
      <c r="B676" s="163"/>
      <c r="D676" s="144" t="s">
        <v>141</v>
      </c>
      <c r="E676" s="164" t="s">
        <v>1</v>
      </c>
      <c r="F676" s="165" t="s">
        <v>149</v>
      </c>
      <c r="H676" s="166">
        <v>1</v>
      </c>
      <c r="I676" s="167"/>
      <c r="L676" s="163"/>
      <c r="M676" s="168"/>
      <c r="T676" s="169"/>
      <c r="AT676" s="164" t="s">
        <v>141</v>
      </c>
      <c r="AU676" s="164" t="s">
        <v>90</v>
      </c>
      <c r="AV676" s="14" t="s">
        <v>135</v>
      </c>
      <c r="AW676" s="14" t="s">
        <v>36</v>
      </c>
      <c r="AX676" s="14" t="s">
        <v>88</v>
      </c>
      <c r="AY676" s="164" t="s">
        <v>128</v>
      </c>
    </row>
    <row r="677" spans="2:65" s="1" customFormat="1" ht="33" customHeight="1">
      <c r="B677" s="31"/>
      <c r="C677" s="131" t="s">
        <v>610</v>
      </c>
      <c r="D677" s="131" t="s">
        <v>130</v>
      </c>
      <c r="E677" s="132" t="s">
        <v>611</v>
      </c>
      <c r="F677" s="133" t="s">
        <v>612</v>
      </c>
      <c r="G677" s="134" t="s">
        <v>213</v>
      </c>
      <c r="H677" s="135">
        <v>2</v>
      </c>
      <c r="I677" s="136"/>
      <c r="J677" s="137">
        <f>ROUND(I677*H677,2)</f>
        <v>0</v>
      </c>
      <c r="K677" s="133" t="s">
        <v>134</v>
      </c>
      <c r="L677" s="31"/>
      <c r="M677" s="138" t="s">
        <v>1</v>
      </c>
      <c r="N677" s="139" t="s">
        <v>45</v>
      </c>
      <c r="P677" s="140">
        <f>O677*H677</f>
        <v>0</v>
      </c>
      <c r="Q677" s="140">
        <v>0</v>
      </c>
      <c r="R677" s="140">
        <f>Q677*H677</f>
        <v>0</v>
      </c>
      <c r="S677" s="140">
        <v>0</v>
      </c>
      <c r="T677" s="141">
        <f>S677*H677</f>
        <v>0</v>
      </c>
      <c r="AR677" s="142" t="s">
        <v>135</v>
      </c>
      <c r="AT677" s="142" t="s">
        <v>130</v>
      </c>
      <c r="AU677" s="142" t="s">
        <v>90</v>
      </c>
      <c r="AY677" s="16" t="s">
        <v>128</v>
      </c>
      <c r="BE677" s="143">
        <f>IF(N677="základní",J677,0)</f>
        <v>0</v>
      </c>
      <c r="BF677" s="143">
        <f>IF(N677="snížená",J677,0)</f>
        <v>0</v>
      </c>
      <c r="BG677" s="143">
        <f>IF(N677="zákl. přenesená",J677,0)</f>
        <v>0</v>
      </c>
      <c r="BH677" s="143">
        <f>IF(N677="sníž. přenesená",J677,0)</f>
        <v>0</v>
      </c>
      <c r="BI677" s="143">
        <f>IF(N677="nulová",J677,0)</f>
        <v>0</v>
      </c>
      <c r="BJ677" s="16" t="s">
        <v>88</v>
      </c>
      <c r="BK677" s="143">
        <f>ROUND(I677*H677,2)</f>
        <v>0</v>
      </c>
      <c r="BL677" s="16" t="s">
        <v>135</v>
      </c>
      <c r="BM677" s="142" t="s">
        <v>613</v>
      </c>
    </row>
    <row r="678" spans="2:65" s="1" customFormat="1" ht="19.5">
      <c r="B678" s="31"/>
      <c r="D678" s="144" t="s">
        <v>137</v>
      </c>
      <c r="F678" s="145" t="s">
        <v>614</v>
      </c>
      <c r="I678" s="146"/>
      <c r="L678" s="31"/>
      <c r="M678" s="147"/>
      <c r="T678" s="55"/>
      <c r="AT678" s="16" t="s">
        <v>137</v>
      </c>
      <c r="AU678" s="16" t="s">
        <v>90</v>
      </c>
    </row>
    <row r="679" spans="2:65" s="1" customFormat="1" ht="11.25">
      <c r="B679" s="31"/>
      <c r="D679" s="148" t="s">
        <v>139</v>
      </c>
      <c r="F679" s="149" t="s">
        <v>615</v>
      </c>
      <c r="I679" s="146"/>
      <c r="L679" s="31"/>
      <c r="M679" s="147"/>
      <c r="T679" s="55"/>
      <c r="AT679" s="16" t="s">
        <v>139</v>
      </c>
      <c r="AU679" s="16" t="s">
        <v>90</v>
      </c>
    </row>
    <row r="680" spans="2:65" s="12" customFormat="1" ht="11.25">
      <c r="B680" s="150"/>
      <c r="D680" s="144" t="s">
        <v>141</v>
      </c>
      <c r="E680" s="151" t="s">
        <v>1</v>
      </c>
      <c r="F680" s="152" t="s">
        <v>588</v>
      </c>
      <c r="H680" s="151" t="s">
        <v>1</v>
      </c>
      <c r="I680" s="153"/>
      <c r="L680" s="150"/>
      <c r="M680" s="154"/>
      <c r="T680" s="155"/>
      <c r="AT680" s="151" t="s">
        <v>141</v>
      </c>
      <c r="AU680" s="151" t="s">
        <v>90</v>
      </c>
      <c r="AV680" s="12" t="s">
        <v>88</v>
      </c>
      <c r="AW680" s="12" t="s">
        <v>36</v>
      </c>
      <c r="AX680" s="12" t="s">
        <v>80</v>
      </c>
      <c r="AY680" s="151" t="s">
        <v>128</v>
      </c>
    </row>
    <row r="681" spans="2:65" s="12" customFormat="1" ht="11.25">
      <c r="B681" s="150"/>
      <c r="D681" s="144" t="s">
        <v>141</v>
      </c>
      <c r="E681" s="151" t="s">
        <v>1</v>
      </c>
      <c r="F681" s="152" t="s">
        <v>147</v>
      </c>
      <c r="H681" s="151" t="s">
        <v>1</v>
      </c>
      <c r="I681" s="153"/>
      <c r="L681" s="150"/>
      <c r="M681" s="154"/>
      <c r="T681" s="155"/>
      <c r="AT681" s="151" t="s">
        <v>141</v>
      </c>
      <c r="AU681" s="151" t="s">
        <v>90</v>
      </c>
      <c r="AV681" s="12" t="s">
        <v>88</v>
      </c>
      <c r="AW681" s="12" t="s">
        <v>36</v>
      </c>
      <c r="AX681" s="12" t="s">
        <v>80</v>
      </c>
      <c r="AY681" s="151" t="s">
        <v>128</v>
      </c>
    </row>
    <row r="682" spans="2:65" s="13" customFormat="1" ht="11.25">
      <c r="B682" s="156"/>
      <c r="D682" s="144" t="s">
        <v>141</v>
      </c>
      <c r="E682" s="157" t="s">
        <v>1</v>
      </c>
      <c r="F682" s="158" t="s">
        <v>90</v>
      </c>
      <c r="H682" s="159">
        <v>2</v>
      </c>
      <c r="I682" s="160"/>
      <c r="L682" s="156"/>
      <c r="M682" s="161"/>
      <c r="T682" s="162"/>
      <c r="AT682" s="157" t="s">
        <v>141</v>
      </c>
      <c r="AU682" s="157" t="s">
        <v>90</v>
      </c>
      <c r="AV682" s="13" t="s">
        <v>90</v>
      </c>
      <c r="AW682" s="13" t="s">
        <v>36</v>
      </c>
      <c r="AX682" s="13" t="s">
        <v>80</v>
      </c>
      <c r="AY682" s="157" t="s">
        <v>128</v>
      </c>
    </row>
    <row r="683" spans="2:65" s="14" customFormat="1" ht="11.25">
      <c r="B683" s="163"/>
      <c r="D683" s="144" t="s">
        <v>141</v>
      </c>
      <c r="E683" s="164" t="s">
        <v>1</v>
      </c>
      <c r="F683" s="165" t="s">
        <v>149</v>
      </c>
      <c r="H683" s="166">
        <v>2</v>
      </c>
      <c r="I683" s="167"/>
      <c r="L683" s="163"/>
      <c r="M683" s="168"/>
      <c r="T683" s="169"/>
      <c r="AT683" s="164" t="s">
        <v>141</v>
      </c>
      <c r="AU683" s="164" t="s">
        <v>90</v>
      </c>
      <c r="AV683" s="14" t="s">
        <v>135</v>
      </c>
      <c r="AW683" s="14" t="s">
        <v>36</v>
      </c>
      <c r="AX683" s="14" t="s">
        <v>88</v>
      </c>
      <c r="AY683" s="164" t="s">
        <v>128</v>
      </c>
    </row>
    <row r="684" spans="2:65" s="1" customFormat="1" ht="16.5" customHeight="1">
      <c r="B684" s="31"/>
      <c r="C684" s="170" t="s">
        <v>616</v>
      </c>
      <c r="D684" s="170" t="s">
        <v>340</v>
      </c>
      <c r="E684" s="171" t="s">
        <v>617</v>
      </c>
      <c r="F684" s="172" t="s">
        <v>618</v>
      </c>
      <c r="G684" s="173" t="s">
        <v>213</v>
      </c>
      <c r="H684" s="174">
        <v>2</v>
      </c>
      <c r="I684" s="175"/>
      <c r="J684" s="176">
        <f>ROUND(I684*H684,2)</f>
        <v>0</v>
      </c>
      <c r="K684" s="172" t="s">
        <v>134</v>
      </c>
      <c r="L684" s="177"/>
      <c r="M684" s="178" t="s">
        <v>1</v>
      </c>
      <c r="N684" s="179" t="s">
        <v>45</v>
      </c>
      <c r="P684" s="140">
        <f>O684*H684</f>
        <v>0</v>
      </c>
      <c r="Q684" s="140">
        <v>5.0000000000000001E-4</v>
      </c>
      <c r="R684" s="140">
        <f>Q684*H684</f>
        <v>1E-3</v>
      </c>
      <c r="S684" s="140">
        <v>0</v>
      </c>
      <c r="T684" s="141">
        <f>S684*H684</f>
        <v>0</v>
      </c>
      <c r="AR684" s="142" t="s">
        <v>196</v>
      </c>
      <c r="AT684" s="142" t="s">
        <v>340</v>
      </c>
      <c r="AU684" s="142" t="s">
        <v>90</v>
      </c>
      <c r="AY684" s="16" t="s">
        <v>128</v>
      </c>
      <c r="BE684" s="143">
        <f>IF(N684="základní",J684,0)</f>
        <v>0</v>
      </c>
      <c r="BF684" s="143">
        <f>IF(N684="snížená",J684,0)</f>
        <v>0</v>
      </c>
      <c r="BG684" s="143">
        <f>IF(N684="zákl. přenesená",J684,0)</f>
        <v>0</v>
      </c>
      <c r="BH684" s="143">
        <f>IF(N684="sníž. přenesená",J684,0)</f>
        <v>0</v>
      </c>
      <c r="BI684" s="143">
        <f>IF(N684="nulová",J684,0)</f>
        <v>0</v>
      </c>
      <c r="BJ684" s="16" t="s">
        <v>88</v>
      </c>
      <c r="BK684" s="143">
        <f>ROUND(I684*H684,2)</f>
        <v>0</v>
      </c>
      <c r="BL684" s="16" t="s">
        <v>135</v>
      </c>
      <c r="BM684" s="142" t="s">
        <v>619</v>
      </c>
    </row>
    <row r="685" spans="2:65" s="1" customFormat="1" ht="11.25">
      <c r="B685" s="31"/>
      <c r="D685" s="144" t="s">
        <v>137</v>
      </c>
      <c r="F685" s="145" t="s">
        <v>618</v>
      </c>
      <c r="I685" s="146"/>
      <c r="L685" s="31"/>
      <c r="M685" s="147"/>
      <c r="T685" s="55"/>
      <c r="AT685" s="16" t="s">
        <v>137</v>
      </c>
      <c r="AU685" s="16" t="s">
        <v>90</v>
      </c>
    </row>
    <row r="686" spans="2:65" s="12" customFormat="1" ht="11.25">
      <c r="B686" s="150"/>
      <c r="D686" s="144" t="s">
        <v>141</v>
      </c>
      <c r="E686" s="151" t="s">
        <v>1</v>
      </c>
      <c r="F686" s="152" t="s">
        <v>588</v>
      </c>
      <c r="H686" s="151" t="s">
        <v>1</v>
      </c>
      <c r="I686" s="153"/>
      <c r="L686" s="150"/>
      <c r="M686" s="154"/>
      <c r="T686" s="155"/>
      <c r="AT686" s="151" t="s">
        <v>141</v>
      </c>
      <c r="AU686" s="151" t="s">
        <v>90</v>
      </c>
      <c r="AV686" s="12" t="s">
        <v>88</v>
      </c>
      <c r="AW686" s="12" t="s">
        <v>36</v>
      </c>
      <c r="AX686" s="12" t="s">
        <v>80</v>
      </c>
      <c r="AY686" s="151" t="s">
        <v>128</v>
      </c>
    </row>
    <row r="687" spans="2:65" s="12" customFormat="1" ht="11.25">
      <c r="B687" s="150"/>
      <c r="D687" s="144" t="s">
        <v>141</v>
      </c>
      <c r="E687" s="151" t="s">
        <v>1</v>
      </c>
      <c r="F687" s="152" t="s">
        <v>147</v>
      </c>
      <c r="H687" s="151" t="s">
        <v>1</v>
      </c>
      <c r="I687" s="153"/>
      <c r="L687" s="150"/>
      <c r="M687" s="154"/>
      <c r="T687" s="155"/>
      <c r="AT687" s="151" t="s">
        <v>141</v>
      </c>
      <c r="AU687" s="151" t="s">
        <v>90</v>
      </c>
      <c r="AV687" s="12" t="s">
        <v>88</v>
      </c>
      <c r="AW687" s="12" t="s">
        <v>36</v>
      </c>
      <c r="AX687" s="12" t="s">
        <v>80</v>
      </c>
      <c r="AY687" s="151" t="s">
        <v>128</v>
      </c>
    </row>
    <row r="688" spans="2:65" s="13" customFormat="1" ht="11.25">
      <c r="B688" s="156"/>
      <c r="D688" s="144" t="s">
        <v>141</v>
      </c>
      <c r="E688" s="157" t="s">
        <v>1</v>
      </c>
      <c r="F688" s="158" t="s">
        <v>90</v>
      </c>
      <c r="H688" s="159">
        <v>2</v>
      </c>
      <c r="I688" s="160"/>
      <c r="L688" s="156"/>
      <c r="M688" s="161"/>
      <c r="T688" s="162"/>
      <c r="AT688" s="157" t="s">
        <v>141</v>
      </c>
      <c r="AU688" s="157" t="s">
        <v>90</v>
      </c>
      <c r="AV688" s="13" t="s">
        <v>90</v>
      </c>
      <c r="AW688" s="13" t="s">
        <v>36</v>
      </c>
      <c r="AX688" s="13" t="s">
        <v>80</v>
      </c>
      <c r="AY688" s="157" t="s">
        <v>128</v>
      </c>
    </row>
    <row r="689" spans="2:65" s="14" customFormat="1" ht="11.25">
      <c r="B689" s="163"/>
      <c r="D689" s="144" t="s">
        <v>141</v>
      </c>
      <c r="E689" s="164" t="s">
        <v>1</v>
      </c>
      <c r="F689" s="165" t="s">
        <v>149</v>
      </c>
      <c r="H689" s="166">
        <v>2</v>
      </c>
      <c r="I689" s="167"/>
      <c r="L689" s="163"/>
      <c r="M689" s="168"/>
      <c r="T689" s="169"/>
      <c r="AT689" s="164" t="s">
        <v>141</v>
      </c>
      <c r="AU689" s="164" t="s">
        <v>90</v>
      </c>
      <c r="AV689" s="14" t="s">
        <v>135</v>
      </c>
      <c r="AW689" s="14" t="s">
        <v>36</v>
      </c>
      <c r="AX689" s="14" t="s">
        <v>88</v>
      </c>
      <c r="AY689" s="164" t="s">
        <v>128</v>
      </c>
    </row>
    <row r="690" spans="2:65" s="1" customFormat="1" ht="24.2" customHeight="1">
      <c r="B690" s="31"/>
      <c r="C690" s="131" t="s">
        <v>620</v>
      </c>
      <c r="D690" s="131" t="s">
        <v>130</v>
      </c>
      <c r="E690" s="132" t="s">
        <v>621</v>
      </c>
      <c r="F690" s="133" t="s">
        <v>622</v>
      </c>
      <c r="G690" s="134" t="s">
        <v>241</v>
      </c>
      <c r="H690" s="135">
        <v>13.5</v>
      </c>
      <c r="I690" s="136"/>
      <c r="J690" s="137">
        <f>ROUND(I690*H690,2)</f>
        <v>0</v>
      </c>
      <c r="K690" s="133" t="s">
        <v>134</v>
      </c>
      <c r="L690" s="31"/>
      <c r="M690" s="138" t="s">
        <v>1</v>
      </c>
      <c r="N690" s="139" t="s">
        <v>45</v>
      </c>
      <c r="P690" s="140">
        <f>O690*H690</f>
        <v>0</v>
      </c>
      <c r="Q690" s="140">
        <v>0</v>
      </c>
      <c r="R690" s="140">
        <f>Q690*H690</f>
        <v>0</v>
      </c>
      <c r="S690" s="140">
        <v>0.33</v>
      </c>
      <c r="T690" s="141">
        <f>S690*H690</f>
        <v>4.4550000000000001</v>
      </c>
      <c r="AR690" s="142" t="s">
        <v>135</v>
      </c>
      <c r="AT690" s="142" t="s">
        <v>130</v>
      </c>
      <c r="AU690" s="142" t="s">
        <v>90</v>
      </c>
      <c r="AY690" s="16" t="s">
        <v>128</v>
      </c>
      <c r="BE690" s="143">
        <f>IF(N690="základní",J690,0)</f>
        <v>0</v>
      </c>
      <c r="BF690" s="143">
        <f>IF(N690="snížená",J690,0)</f>
        <v>0</v>
      </c>
      <c r="BG690" s="143">
        <f>IF(N690="zákl. přenesená",J690,0)</f>
        <v>0</v>
      </c>
      <c r="BH690" s="143">
        <f>IF(N690="sníž. přenesená",J690,0)</f>
        <v>0</v>
      </c>
      <c r="BI690" s="143">
        <f>IF(N690="nulová",J690,0)</f>
        <v>0</v>
      </c>
      <c r="BJ690" s="16" t="s">
        <v>88</v>
      </c>
      <c r="BK690" s="143">
        <f>ROUND(I690*H690,2)</f>
        <v>0</v>
      </c>
      <c r="BL690" s="16" t="s">
        <v>135</v>
      </c>
      <c r="BM690" s="142" t="s">
        <v>623</v>
      </c>
    </row>
    <row r="691" spans="2:65" s="1" customFormat="1" ht="19.5">
      <c r="B691" s="31"/>
      <c r="D691" s="144" t="s">
        <v>137</v>
      </c>
      <c r="F691" s="145" t="s">
        <v>624</v>
      </c>
      <c r="I691" s="146"/>
      <c r="L691" s="31"/>
      <c r="M691" s="147"/>
      <c r="T691" s="55"/>
      <c r="AT691" s="16" t="s">
        <v>137</v>
      </c>
      <c r="AU691" s="16" t="s">
        <v>90</v>
      </c>
    </row>
    <row r="692" spans="2:65" s="1" customFormat="1" ht="11.25">
      <c r="B692" s="31"/>
      <c r="D692" s="148" t="s">
        <v>139</v>
      </c>
      <c r="F692" s="149" t="s">
        <v>625</v>
      </c>
      <c r="I692" s="146"/>
      <c r="L692" s="31"/>
      <c r="M692" s="147"/>
      <c r="T692" s="55"/>
      <c r="AT692" s="16" t="s">
        <v>139</v>
      </c>
      <c r="AU692" s="16" t="s">
        <v>90</v>
      </c>
    </row>
    <row r="693" spans="2:65" s="12" customFormat="1" ht="11.25">
      <c r="B693" s="150"/>
      <c r="D693" s="144" t="s">
        <v>141</v>
      </c>
      <c r="E693" s="151" t="s">
        <v>1</v>
      </c>
      <c r="F693" s="152" t="s">
        <v>626</v>
      </c>
      <c r="H693" s="151" t="s">
        <v>1</v>
      </c>
      <c r="I693" s="153"/>
      <c r="L693" s="150"/>
      <c r="M693" s="154"/>
      <c r="T693" s="155"/>
      <c r="AT693" s="151" t="s">
        <v>141</v>
      </c>
      <c r="AU693" s="151" t="s">
        <v>90</v>
      </c>
      <c r="AV693" s="12" t="s">
        <v>88</v>
      </c>
      <c r="AW693" s="12" t="s">
        <v>36</v>
      </c>
      <c r="AX693" s="12" t="s">
        <v>80</v>
      </c>
      <c r="AY693" s="151" t="s">
        <v>128</v>
      </c>
    </row>
    <row r="694" spans="2:65" s="12" customFormat="1" ht="11.25">
      <c r="B694" s="150"/>
      <c r="D694" s="144" t="s">
        <v>141</v>
      </c>
      <c r="E694" s="151" t="s">
        <v>1</v>
      </c>
      <c r="F694" s="152" t="s">
        <v>143</v>
      </c>
      <c r="H694" s="151" t="s">
        <v>1</v>
      </c>
      <c r="I694" s="153"/>
      <c r="L694" s="150"/>
      <c r="M694" s="154"/>
      <c r="T694" s="155"/>
      <c r="AT694" s="151" t="s">
        <v>141</v>
      </c>
      <c r="AU694" s="151" t="s">
        <v>90</v>
      </c>
      <c r="AV694" s="12" t="s">
        <v>88</v>
      </c>
      <c r="AW694" s="12" t="s">
        <v>36</v>
      </c>
      <c r="AX694" s="12" t="s">
        <v>80</v>
      </c>
      <c r="AY694" s="151" t="s">
        <v>128</v>
      </c>
    </row>
    <row r="695" spans="2:65" s="13" customFormat="1" ht="11.25">
      <c r="B695" s="156"/>
      <c r="D695" s="144" t="s">
        <v>141</v>
      </c>
      <c r="E695" s="157" t="s">
        <v>1</v>
      </c>
      <c r="F695" s="158" t="s">
        <v>627</v>
      </c>
      <c r="H695" s="159">
        <v>13.5</v>
      </c>
      <c r="I695" s="160"/>
      <c r="L695" s="156"/>
      <c r="M695" s="161"/>
      <c r="T695" s="162"/>
      <c r="AT695" s="157" t="s">
        <v>141</v>
      </c>
      <c r="AU695" s="157" t="s">
        <v>90</v>
      </c>
      <c r="AV695" s="13" t="s">
        <v>90</v>
      </c>
      <c r="AW695" s="13" t="s">
        <v>36</v>
      </c>
      <c r="AX695" s="13" t="s">
        <v>80</v>
      </c>
      <c r="AY695" s="157" t="s">
        <v>128</v>
      </c>
    </row>
    <row r="696" spans="2:65" s="14" customFormat="1" ht="11.25">
      <c r="B696" s="163"/>
      <c r="D696" s="144" t="s">
        <v>141</v>
      </c>
      <c r="E696" s="164" t="s">
        <v>1</v>
      </c>
      <c r="F696" s="165" t="s">
        <v>149</v>
      </c>
      <c r="H696" s="166">
        <v>13.5</v>
      </c>
      <c r="I696" s="167"/>
      <c r="L696" s="163"/>
      <c r="M696" s="168"/>
      <c r="T696" s="169"/>
      <c r="AT696" s="164" t="s">
        <v>141</v>
      </c>
      <c r="AU696" s="164" t="s">
        <v>90</v>
      </c>
      <c r="AV696" s="14" t="s">
        <v>135</v>
      </c>
      <c r="AW696" s="14" t="s">
        <v>36</v>
      </c>
      <c r="AX696" s="14" t="s">
        <v>88</v>
      </c>
      <c r="AY696" s="164" t="s">
        <v>128</v>
      </c>
    </row>
    <row r="697" spans="2:65" s="1" customFormat="1" ht="24.2" customHeight="1">
      <c r="B697" s="31"/>
      <c r="C697" s="131" t="s">
        <v>628</v>
      </c>
      <c r="D697" s="131" t="s">
        <v>130</v>
      </c>
      <c r="E697" s="132" t="s">
        <v>629</v>
      </c>
      <c r="F697" s="133" t="s">
        <v>630</v>
      </c>
      <c r="G697" s="134" t="s">
        <v>631</v>
      </c>
      <c r="H697" s="135">
        <v>3</v>
      </c>
      <c r="I697" s="136"/>
      <c r="J697" s="137">
        <f>ROUND(I697*H697,2)</f>
        <v>0</v>
      </c>
      <c r="K697" s="133" t="s">
        <v>134</v>
      </c>
      <c r="L697" s="31"/>
      <c r="M697" s="138" t="s">
        <v>1</v>
      </c>
      <c r="N697" s="139" t="s">
        <v>45</v>
      </c>
      <c r="P697" s="140">
        <f>O697*H697</f>
        <v>0</v>
      </c>
      <c r="Q697" s="140">
        <v>4.2999999999999999E-4</v>
      </c>
      <c r="R697" s="140">
        <f>Q697*H697</f>
        <v>1.2899999999999999E-3</v>
      </c>
      <c r="S697" s="140">
        <v>0</v>
      </c>
      <c r="T697" s="141">
        <f>S697*H697</f>
        <v>0</v>
      </c>
      <c r="AR697" s="142" t="s">
        <v>135</v>
      </c>
      <c r="AT697" s="142" t="s">
        <v>130</v>
      </c>
      <c r="AU697" s="142" t="s">
        <v>90</v>
      </c>
      <c r="AY697" s="16" t="s">
        <v>128</v>
      </c>
      <c r="BE697" s="143">
        <f>IF(N697="základní",J697,0)</f>
        <v>0</v>
      </c>
      <c r="BF697" s="143">
        <f>IF(N697="snížená",J697,0)</f>
        <v>0</v>
      </c>
      <c r="BG697" s="143">
        <f>IF(N697="zákl. přenesená",J697,0)</f>
        <v>0</v>
      </c>
      <c r="BH697" s="143">
        <f>IF(N697="sníž. přenesená",J697,0)</f>
        <v>0</v>
      </c>
      <c r="BI697" s="143">
        <f>IF(N697="nulová",J697,0)</f>
        <v>0</v>
      </c>
      <c r="BJ697" s="16" t="s">
        <v>88</v>
      </c>
      <c r="BK697" s="143">
        <f>ROUND(I697*H697,2)</f>
        <v>0</v>
      </c>
      <c r="BL697" s="16" t="s">
        <v>135</v>
      </c>
      <c r="BM697" s="142" t="s">
        <v>632</v>
      </c>
    </row>
    <row r="698" spans="2:65" s="1" customFormat="1" ht="11.25">
      <c r="B698" s="31"/>
      <c r="D698" s="144" t="s">
        <v>137</v>
      </c>
      <c r="F698" s="145" t="s">
        <v>633</v>
      </c>
      <c r="I698" s="146"/>
      <c r="L698" s="31"/>
      <c r="M698" s="147"/>
      <c r="T698" s="55"/>
      <c r="AT698" s="16" t="s">
        <v>137</v>
      </c>
      <c r="AU698" s="16" t="s">
        <v>90</v>
      </c>
    </row>
    <row r="699" spans="2:65" s="1" customFormat="1" ht="11.25">
      <c r="B699" s="31"/>
      <c r="D699" s="148" t="s">
        <v>139</v>
      </c>
      <c r="F699" s="149" t="s">
        <v>634</v>
      </c>
      <c r="I699" s="146"/>
      <c r="L699" s="31"/>
      <c r="M699" s="147"/>
      <c r="T699" s="55"/>
      <c r="AT699" s="16" t="s">
        <v>139</v>
      </c>
      <c r="AU699" s="16" t="s">
        <v>90</v>
      </c>
    </row>
    <row r="700" spans="2:65" s="12" customFormat="1" ht="11.25">
      <c r="B700" s="150"/>
      <c r="D700" s="144" t="s">
        <v>141</v>
      </c>
      <c r="E700" s="151" t="s">
        <v>1</v>
      </c>
      <c r="F700" s="152" t="s">
        <v>635</v>
      </c>
      <c r="H700" s="151" t="s">
        <v>1</v>
      </c>
      <c r="I700" s="153"/>
      <c r="L700" s="150"/>
      <c r="M700" s="154"/>
      <c r="T700" s="155"/>
      <c r="AT700" s="151" t="s">
        <v>141</v>
      </c>
      <c r="AU700" s="151" t="s">
        <v>90</v>
      </c>
      <c r="AV700" s="12" t="s">
        <v>88</v>
      </c>
      <c r="AW700" s="12" t="s">
        <v>36</v>
      </c>
      <c r="AX700" s="12" t="s">
        <v>80</v>
      </c>
      <c r="AY700" s="151" t="s">
        <v>128</v>
      </c>
    </row>
    <row r="701" spans="2:65" s="12" customFormat="1" ht="11.25">
      <c r="B701" s="150"/>
      <c r="D701" s="144" t="s">
        <v>141</v>
      </c>
      <c r="E701" s="151" t="s">
        <v>1</v>
      </c>
      <c r="F701" s="152" t="s">
        <v>143</v>
      </c>
      <c r="H701" s="151" t="s">
        <v>1</v>
      </c>
      <c r="I701" s="153"/>
      <c r="L701" s="150"/>
      <c r="M701" s="154"/>
      <c r="T701" s="155"/>
      <c r="AT701" s="151" t="s">
        <v>141</v>
      </c>
      <c r="AU701" s="151" t="s">
        <v>90</v>
      </c>
      <c r="AV701" s="12" t="s">
        <v>88</v>
      </c>
      <c r="AW701" s="12" t="s">
        <v>36</v>
      </c>
      <c r="AX701" s="12" t="s">
        <v>80</v>
      </c>
      <c r="AY701" s="151" t="s">
        <v>128</v>
      </c>
    </row>
    <row r="702" spans="2:65" s="13" customFormat="1" ht="11.25">
      <c r="B702" s="156"/>
      <c r="D702" s="144" t="s">
        <v>141</v>
      </c>
      <c r="E702" s="157" t="s">
        <v>1</v>
      </c>
      <c r="F702" s="158" t="s">
        <v>157</v>
      </c>
      <c r="H702" s="159">
        <v>3</v>
      </c>
      <c r="I702" s="160"/>
      <c r="L702" s="156"/>
      <c r="M702" s="161"/>
      <c r="T702" s="162"/>
      <c r="AT702" s="157" t="s">
        <v>141</v>
      </c>
      <c r="AU702" s="157" t="s">
        <v>90</v>
      </c>
      <c r="AV702" s="13" t="s">
        <v>90</v>
      </c>
      <c r="AW702" s="13" t="s">
        <v>36</v>
      </c>
      <c r="AX702" s="13" t="s">
        <v>80</v>
      </c>
      <c r="AY702" s="157" t="s">
        <v>128</v>
      </c>
    </row>
    <row r="703" spans="2:65" s="14" customFormat="1" ht="11.25">
      <c r="B703" s="163"/>
      <c r="D703" s="144" t="s">
        <v>141</v>
      </c>
      <c r="E703" s="164" t="s">
        <v>1</v>
      </c>
      <c r="F703" s="165" t="s">
        <v>149</v>
      </c>
      <c r="H703" s="166">
        <v>3</v>
      </c>
      <c r="I703" s="167"/>
      <c r="L703" s="163"/>
      <c r="M703" s="168"/>
      <c r="T703" s="169"/>
      <c r="AT703" s="164" t="s">
        <v>141</v>
      </c>
      <c r="AU703" s="164" t="s">
        <v>90</v>
      </c>
      <c r="AV703" s="14" t="s">
        <v>135</v>
      </c>
      <c r="AW703" s="14" t="s">
        <v>36</v>
      </c>
      <c r="AX703" s="14" t="s">
        <v>88</v>
      </c>
      <c r="AY703" s="164" t="s">
        <v>128</v>
      </c>
    </row>
    <row r="704" spans="2:65" s="1" customFormat="1" ht="24.2" customHeight="1">
      <c r="B704" s="31"/>
      <c r="C704" s="131" t="s">
        <v>636</v>
      </c>
      <c r="D704" s="131" t="s">
        <v>130</v>
      </c>
      <c r="E704" s="132" t="s">
        <v>637</v>
      </c>
      <c r="F704" s="133" t="s">
        <v>638</v>
      </c>
      <c r="G704" s="134" t="s">
        <v>213</v>
      </c>
      <c r="H704" s="135">
        <v>3</v>
      </c>
      <c r="I704" s="136"/>
      <c r="J704" s="137">
        <f>ROUND(I704*H704,2)</f>
        <v>0</v>
      </c>
      <c r="K704" s="133" t="s">
        <v>134</v>
      </c>
      <c r="L704" s="31"/>
      <c r="M704" s="138" t="s">
        <v>1</v>
      </c>
      <c r="N704" s="139" t="s">
        <v>45</v>
      </c>
      <c r="P704" s="140">
        <f>O704*H704</f>
        <v>0</v>
      </c>
      <c r="Q704" s="140">
        <v>0.55256000000000005</v>
      </c>
      <c r="R704" s="140">
        <f>Q704*H704</f>
        <v>1.65768</v>
      </c>
      <c r="S704" s="140">
        <v>0</v>
      </c>
      <c r="T704" s="141">
        <f>S704*H704</f>
        <v>0</v>
      </c>
      <c r="AR704" s="142" t="s">
        <v>135</v>
      </c>
      <c r="AT704" s="142" t="s">
        <v>130</v>
      </c>
      <c r="AU704" s="142" t="s">
        <v>90</v>
      </c>
      <c r="AY704" s="16" t="s">
        <v>128</v>
      </c>
      <c r="BE704" s="143">
        <f>IF(N704="základní",J704,0)</f>
        <v>0</v>
      </c>
      <c r="BF704" s="143">
        <f>IF(N704="snížená",J704,0)</f>
        <v>0</v>
      </c>
      <c r="BG704" s="143">
        <f>IF(N704="zákl. přenesená",J704,0)</f>
        <v>0</v>
      </c>
      <c r="BH704" s="143">
        <f>IF(N704="sníž. přenesená",J704,0)</f>
        <v>0</v>
      </c>
      <c r="BI704" s="143">
        <f>IF(N704="nulová",J704,0)</f>
        <v>0</v>
      </c>
      <c r="BJ704" s="16" t="s">
        <v>88</v>
      </c>
      <c r="BK704" s="143">
        <f>ROUND(I704*H704,2)</f>
        <v>0</v>
      </c>
      <c r="BL704" s="16" t="s">
        <v>135</v>
      </c>
      <c r="BM704" s="142" t="s">
        <v>639</v>
      </c>
    </row>
    <row r="705" spans="2:65" s="1" customFormat="1" ht="19.5">
      <c r="B705" s="31"/>
      <c r="D705" s="144" t="s">
        <v>137</v>
      </c>
      <c r="F705" s="145" t="s">
        <v>640</v>
      </c>
      <c r="I705" s="146"/>
      <c r="L705" s="31"/>
      <c r="M705" s="147"/>
      <c r="T705" s="55"/>
      <c r="AT705" s="16" t="s">
        <v>137</v>
      </c>
      <c r="AU705" s="16" t="s">
        <v>90</v>
      </c>
    </row>
    <row r="706" spans="2:65" s="1" customFormat="1" ht="11.25">
      <c r="B706" s="31"/>
      <c r="D706" s="148" t="s">
        <v>139</v>
      </c>
      <c r="F706" s="149" t="s">
        <v>641</v>
      </c>
      <c r="I706" s="146"/>
      <c r="L706" s="31"/>
      <c r="M706" s="147"/>
      <c r="T706" s="55"/>
      <c r="AT706" s="16" t="s">
        <v>139</v>
      </c>
      <c r="AU706" s="16" t="s">
        <v>90</v>
      </c>
    </row>
    <row r="707" spans="2:65" s="12" customFormat="1" ht="11.25">
      <c r="B707" s="150"/>
      <c r="D707" s="144" t="s">
        <v>141</v>
      </c>
      <c r="E707" s="151" t="s">
        <v>1</v>
      </c>
      <c r="F707" s="152" t="s">
        <v>417</v>
      </c>
      <c r="H707" s="151" t="s">
        <v>1</v>
      </c>
      <c r="I707" s="153"/>
      <c r="L707" s="150"/>
      <c r="M707" s="154"/>
      <c r="T707" s="155"/>
      <c r="AT707" s="151" t="s">
        <v>141</v>
      </c>
      <c r="AU707" s="151" t="s">
        <v>90</v>
      </c>
      <c r="AV707" s="12" t="s">
        <v>88</v>
      </c>
      <c r="AW707" s="12" t="s">
        <v>36</v>
      </c>
      <c r="AX707" s="12" t="s">
        <v>80</v>
      </c>
      <c r="AY707" s="151" t="s">
        <v>128</v>
      </c>
    </row>
    <row r="708" spans="2:65" s="13" customFormat="1" ht="11.25">
      <c r="B708" s="156"/>
      <c r="D708" s="144" t="s">
        <v>141</v>
      </c>
      <c r="E708" s="157" t="s">
        <v>1</v>
      </c>
      <c r="F708" s="158" t="s">
        <v>157</v>
      </c>
      <c r="H708" s="159">
        <v>3</v>
      </c>
      <c r="I708" s="160"/>
      <c r="L708" s="156"/>
      <c r="M708" s="161"/>
      <c r="T708" s="162"/>
      <c r="AT708" s="157" t="s">
        <v>141</v>
      </c>
      <c r="AU708" s="157" t="s">
        <v>90</v>
      </c>
      <c r="AV708" s="13" t="s">
        <v>90</v>
      </c>
      <c r="AW708" s="13" t="s">
        <v>36</v>
      </c>
      <c r="AX708" s="13" t="s">
        <v>80</v>
      </c>
      <c r="AY708" s="157" t="s">
        <v>128</v>
      </c>
    </row>
    <row r="709" spans="2:65" s="14" customFormat="1" ht="11.25">
      <c r="B709" s="163"/>
      <c r="D709" s="144" t="s">
        <v>141</v>
      </c>
      <c r="E709" s="164" t="s">
        <v>1</v>
      </c>
      <c r="F709" s="165" t="s">
        <v>149</v>
      </c>
      <c r="H709" s="166">
        <v>3</v>
      </c>
      <c r="I709" s="167"/>
      <c r="L709" s="163"/>
      <c r="M709" s="168"/>
      <c r="T709" s="169"/>
      <c r="AT709" s="164" t="s">
        <v>141</v>
      </c>
      <c r="AU709" s="164" t="s">
        <v>90</v>
      </c>
      <c r="AV709" s="14" t="s">
        <v>135</v>
      </c>
      <c r="AW709" s="14" t="s">
        <v>36</v>
      </c>
      <c r="AX709" s="14" t="s">
        <v>88</v>
      </c>
      <c r="AY709" s="164" t="s">
        <v>128</v>
      </c>
    </row>
    <row r="710" spans="2:65" s="1" customFormat="1" ht="33" customHeight="1">
      <c r="B710" s="31"/>
      <c r="C710" s="170" t="s">
        <v>642</v>
      </c>
      <c r="D710" s="170" t="s">
        <v>340</v>
      </c>
      <c r="E710" s="171" t="s">
        <v>643</v>
      </c>
      <c r="F710" s="172" t="s">
        <v>644</v>
      </c>
      <c r="G710" s="173" t="s">
        <v>213</v>
      </c>
      <c r="H710" s="174">
        <v>3</v>
      </c>
      <c r="I710" s="175"/>
      <c r="J710" s="176">
        <f>ROUND(I710*H710,2)</f>
        <v>0</v>
      </c>
      <c r="K710" s="172" t="s">
        <v>134</v>
      </c>
      <c r="L710" s="177"/>
      <c r="M710" s="178" t="s">
        <v>1</v>
      </c>
      <c r="N710" s="179" t="s">
        <v>45</v>
      </c>
      <c r="P710" s="140">
        <f>O710*H710</f>
        <v>0</v>
      </c>
      <c r="Q710" s="140">
        <v>3.3</v>
      </c>
      <c r="R710" s="140">
        <f>Q710*H710</f>
        <v>9.8999999999999986</v>
      </c>
      <c r="S710" s="140">
        <v>0</v>
      </c>
      <c r="T710" s="141">
        <f>S710*H710</f>
        <v>0</v>
      </c>
      <c r="AR710" s="142" t="s">
        <v>196</v>
      </c>
      <c r="AT710" s="142" t="s">
        <v>340</v>
      </c>
      <c r="AU710" s="142" t="s">
        <v>90</v>
      </c>
      <c r="AY710" s="16" t="s">
        <v>128</v>
      </c>
      <c r="BE710" s="143">
        <f>IF(N710="základní",J710,0)</f>
        <v>0</v>
      </c>
      <c r="BF710" s="143">
        <f>IF(N710="snížená",J710,0)</f>
        <v>0</v>
      </c>
      <c r="BG710" s="143">
        <f>IF(N710="zákl. přenesená",J710,0)</f>
        <v>0</v>
      </c>
      <c r="BH710" s="143">
        <f>IF(N710="sníž. přenesená",J710,0)</f>
        <v>0</v>
      </c>
      <c r="BI710" s="143">
        <f>IF(N710="nulová",J710,0)</f>
        <v>0</v>
      </c>
      <c r="BJ710" s="16" t="s">
        <v>88</v>
      </c>
      <c r="BK710" s="143">
        <f>ROUND(I710*H710,2)</f>
        <v>0</v>
      </c>
      <c r="BL710" s="16" t="s">
        <v>135</v>
      </c>
      <c r="BM710" s="142" t="s">
        <v>645</v>
      </c>
    </row>
    <row r="711" spans="2:65" s="1" customFormat="1" ht="19.5">
      <c r="B711" s="31"/>
      <c r="D711" s="144" t="s">
        <v>137</v>
      </c>
      <c r="F711" s="145" t="s">
        <v>644</v>
      </c>
      <c r="I711" s="146"/>
      <c r="L711" s="31"/>
      <c r="M711" s="147"/>
      <c r="T711" s="55"/>
      <c r="AT711" s="16" t="s">
        <v>137</v>
      </c>
      <c r="AU711" s="16" t="s">
        <v>90</v>
      </c>
    </row>
    <row r="712" spans="2:65" s="12" customFormat="1" ht="11.25">
      <c r="B712" s="150"/>
      <c r="D712" s="144" t="s">
        <v>141</v>
      </c>
      <c r="E712" s="151" t="s">
        <v>1</v>
      </c>
      <c r="F712" s="152" t="s">
        <v>417</v>
      </c>
      <c r="H712" s="151" t="s">
        <v>1</v>
      </c>
      <c r="I712" s="153"/>
      <c r="L712" s="150"/>
      <c r="M712" s="154"/>
      <c r="T712" s="155"/>
      <c r="AT712" s="151" t="s">
        <v>141</v>
      </c>
      <c r="AU712" s="151" t="s">
        <v>90</v>
      </c>
      <c r="AV712" s="12" t="s">
        <v>88</v>
      </c>
      <c r="AW712" s="12" t="s">
        <v>36</v>
      </c>
      <c r="AX712" s="12" t="s">
        <v>80</v>
      </c>
      <c r="AY712" s="151" t="s">
        <v>128</v>
      </c>
    </row>
    <row r="713" spans="2:65" s="13" customFormat="1" ht="11.25">
      <c r="B713" s="156"/>
      <c r="D713" s="144" t="s">
        <v>141</v>
      </c>
      <c r="E713" s="157" t="s">
        <v>1</v>
      </c>
      <c r="F713" s="158" t="s">
        <v>157</v>
      </c>
      <c r="H713" s="159">
        <v>3</v>
      </c>
      <c r="I713" s="160"/>
      <c r="L713" s="156"/>
      <c r="M713" s="161"/>
      <c r="T713" s="162"/>
      <c r="AT713" s="157" t="s">
        <v>141</v>
      </c>
      <c r="AU713" s="157" t="s">
        <v>90</v>
      </c>
      <c r="AV713" s="13" t="s">
        <v>90</v>
      </c>
      <c r="AW713" s="13" t="s">
        <v>36</v>
      </c>
      <c r="AX713" s="13" t="s">
        <v>80</v>
      </c>
      <c r="AY713" s="157" t="s">
        <v>128</v>
      </c>
    </row>
    <row r="714" spans="2:65" s="14" customFormat="1" ht="11.25">
      <c r="B714" s="163"/>
      <c r="D714" s="144" t="s">
        <v>141</v>
      </c>
      <c r="E714" s="164" t="s">
        <v>1</v>
      </c>
      <c r="F714" s="165" t="s">
        <v>149</v>
      </c>
      <c r="H714" s="166">
        <v>3</v>
      </c>
      <c r="I714" s="167"/>
      <c r="L714" s="163"/>
      <c r="M714" s="168"/>
      <c r="T714" s="169"/>
      <c r="AT714" s="164" t="s">
        <v>141</v>
      </c>
      <c r="AU714" s="164" t="s">
        <v>90</v>
      </c>
      <c r="AV714" s="14" t="s">
        <v>135</v>
      </c>
      <c r="AW714" s="14" t="s">
        <v>36</v>
      </c>
      <c r="AX714" s="14" t="s">
        <v>88</v>
      </c>
      <c r="AY714" s="164" t="s">
        <v>128</v>
      </c>
    </row>
    <row r="715" spans="2:65" s="1" customFormat="1" ht="24.2" customHeight="1">
      <c r="B715" s="31"/>
      <c r="C715" s="131" t="s">
        <v>646</v>
      </c>
      <c r="D715" s="131" t="s">
        <v>130</v>
      </c>
      <c r="E715" s="132" t="s">
        <v>647</v>
      </c>
      <c r="F715" s="133" t="s">
        <v>648</v>
      </c>
      <c r="G715" s="134" t="s">
        <v>213</v>
      </c>
      <c r="H715" s="135">
        <v>3</v>
      </c>
      <c r="I715" s="136"/>
      <c r="J715" s="137">
        <f>ROUND(I715*H715,2)</f>
        <v>0</v>
      </c>
      <c r="K715" s="133" t="s">
        <v>134</v>
      </c>
      <c r="L715" s="31"/>
      <c r="M715" s="138" t="s">
        <v>1</v>
      </c>
      <c r="N715" s="139" t="s">
        <v>45</v>
      </c>
      <c r="P715" s="140">
        <f>O715*H715</f>
        <v>0</v>
      </c>
      <c r="Q715" s="140">
        <v>1.018E-2</v>
      </c>
      <c r="R715" s="140">
        <f>Q715*H715</f>
        <v>3.0539999999999998E-2</v>
      </c>
      <c r="S715" s="140">
        <v>0</v>
      </c>
      <c r="T715" s="141">
        <f>S715*H715</f>
        <v>0</v>
      </c>
      <c r="AR715" s="142" t="s">
        <v>135</v>
      </c>
      <c r="AT715" s="142" t="s">
        <v>130</v>
      </c>
      <c r="AU715" s="142" t="s">
        <v>90</v>
      </c>
      <c r="AY715" s="16" t="s">
        <v>128</v>
      </c>
      <c r="BE715" s="143">
        <f>IF(N715="základní",J715,0)</f>
        <v>0</v>
      </c>
      <c r="BF715" s="143">
        <f>IF(N715="snížená",J715,0)</f>
        <v>0</v>
      </c>
      <c r="BG715" s="143">
        <f>IF(N715="zákl. přenesená",J715,0)</f>
        <v>0</v>
      </c>
      <c r="BH715" s="143">
        <f>IF(N715="sníž. přenesená",J715,0)</f>
        <v>0</v>
      </c>
      <c r="BI715" s="143">
        <f>IF(N715="nulová",J715,0)</f>
        <v>0</v>
      </c>
      <c r="BJ715" s="16" t="s">
        <v>88</v>
      </c>
      <c r="BK715" s="143">
        <f>ROUND(I715*H715,2)</f>
        <v>0</v>
      </c>
      <c r="BL715" s="16" t="s">
        <v>135</v>
      </c>
      <c r="BM715" s="142" t="s">
        <v>649</v>
      </c>
    </row>
    <row r="716" spans="2:65" s="1" customFormat="1" ht="19.5">
      <c r="B716" s="31"/>
      <c r="D716" s="144" t="s">
        <v>137</v>
      </c>
      <c r="F716" s="145" t="s">
        <v>650</v>
      </c>
      <c r="I716" s="146"/>
      <c r="L716" s="31"/>
      <c r="M716" s="147"/>
      <c r="T716" s="55"/>
      <c r="AT716" s="16" t="s">
        <v>137</v>
      </c>
      <c r="AU716" s="16" t="s">
        <v>90</v>
      </c>
    </row>
    <row r="717" spans="2:65" s="1" customFormat="1" ht="11.25">
      <c r="B717" s="31"/>
      <c r="D717" s="148" t="s">
        <v>139</v>
      </c>
      <c r="F717" s="149" t="s">
        <v>651</v>
      </c>
      <c r="I717" s="146"/>
      <c r="L717" s="31"/>
      <c r="M717" s="147"/>
      <c r="T717" s="55"/>
      <c r="AT717" s="16" t="s">
        <v>139</v>
      </c>
      <c r="AU717" s="16" t="s">
        <v>90</v>
      </c>
    </row>
    <row r="718" spans="2:65" s="12" customFormat="1" ht="11.25">
      <c r="B718" s="150"/>
      <c r="D718" s="144" t="s">
        <v>141</v>
      </c>
      <c r="E718" s="151" t="s">
        <v>1</v>
      </c>
      <c r="F718" s="152" t="s">
        <v>417</v>
      </c>
      <c r="H718" s="151" t="s">
        <v>1</v>
      </c>
      <c r="I718" s="153"/>
      <c r="L718" s="150"/>
      <c r="M718" s="154"/>
      <c r="T718" s="155"/>
      <c r="AT718" s="151" t="s">
        <v>141</v>
      </c>
      <c r="AU718" s="151" t="s">
        <v>90</v>
      </c>
      <c r="AV718" s="12" t="s">
        <v>88</v>
      </c>
      <c r="AW718" s="12" t="s">
        <v>36</v>
      </c>
      <c r="AX718" s="12" t="s">
        <v>80</v>
      </c>
      <c r="AY718" s="151" t="s">
        <v>128</v>
      </c>
    </row>
    <row r="719" spans="2:65" s="13" customFormat="1" ht="11.25">
      <c r="B719" s="156"/>
      <c r="D719" s="144" t="s">
        <v>141</v>
      </c>
      <c r="E719" s="157" t="s">
        <v>1</v>
      </c>
      <c r="F719" s="158" t="s">
        <v>157</v>
      </c>
      <c r="H719" s="159">
        <v>3</v>
      </c>
      <c r="I719" s="160"/>
      <c r="L719" s="156"/>
      <c r="M719" s="161"/>
      <c r="T719" s="162"/>
      <c r="AT719" s="157" t="s">
        <v>141</v>
      </c>
      <c r="AU719" s="157" t="s">
        <v>90</v>
      </c>
      <c r="AV719" s="13" t="s">
        <v>90</v>
      </c>
      <c r="AW719" s="13" t="s">
        <v>36</v>
      </c>
      <c r="AX719" s="13" t="s">
        <v>80</v>
      </c>
      <c r="AY719" s="157" t="s">
        <v>128</v>
      </c>
    </row>
    <row r="720" spans="2:65" s="14" customFormat="1" ht="11.25">
      <c r="B720" s="163"/>
      <c r="D720" s="144" t="s">
        <v>141</v>
      </c>
      <c r="E720" s="164" t="s">
        <v>1</v>
      </c>
      <c r="F720" s="165" t="s">
        <v>149</v>
      </c>
      <c r="H720" s="166">
        <v>3</v>
      </c>
      <c r="I720" s="167"/>
      <c r="L720" s="163"/>
      <c r="M720" s="168"/>
      <c r="T720" s="169"/>
      <c r="AT720" s="164" t="s">
        <v>141</v>
      </c>
      <c r="AU720" s="164" t="s">
        <v>90</v>
      </c>
      <c r="AV720" s="14" t="s">
        <v>135</v>
      </c>
      <c r="AW720" s="14" t="s">
        <v>36</v>
      </c>
      <c r="AX720" s="14" t="s">
        <v>88</v>
      </c>
      <c r="AY720" s="164" t="s">
        <v>128</v>
      </c>
    </row>
    <row r="721" spans="2:65" s="1" customFormat="1" ht="24.2" customHeight="1">
      <c r="B721" s="31"/>
      <c r="C721" s="170" t="s">
        <v>652</v>
      </c>
      <c r="D721" s="170" t="s">
        <v>340</v>
      </c>
      <c r="E721" s="171" t="s">
        <v>653</v>
      </c>
      <c r="F721" s="172" t="s">
        <v>654</v>
      </c>
      <c r="G721" s="173" t="s">
        <v>213</v>
      </c>
      <c r="H721" s="174">
        <v>3</v>
      </c>
      <c r="I721" s="175"/>
      <c r="J721" s="176">
        <f>ROUND(I721*H721,2)</f>
        <v>0</v>
      </c>
      <c r="K721" s="172" t="s">
        <v>134</v>
      </c>
      <c r="L721" s="177"/>
      <c r="M721" s="178" t="s">
        <v>1</v>
      </c>
      <c r="N721" s="179" t="s">
        <v>45</v>
      </c>
      <c r="P721" s="140">
        <f>O721*H721</f>
        <v>0</v>
      </c>
      <c r="Q721" s="140">
        <v>0.7</v>
      </c>
      <c r="R721" s="140">
        <f>Q721*H721</f>
        <v>2.0999999999999996</v>
      </c>
      <c r="S721" s="140">
        <v>0</v>
      </c>
      <c r="T721" s="141">
        <f>S721*H721</f>
        <v>0</v>
      </c>
      <c r="AR721" s="142" t="s">
        <v>196</v>
      </c>
      <c r="AT721" s="142" t="s">
        <v>340</v>
      </c>
      <c r="AU721" s="142" t="s">
        <v>90</v>
      </c>
      <c r="AY721" s="16" t="s">
        <v>128</v>
      </c>
      <c r="BE721" s="143">
        <f>IF(N721="základní",J721,0)</f>
        <v>0</v>
      </c>
      <c r="BF721" s="143">
        <f>IF(N721="snížená",J721,0)</f>
        <v>0</v>
      </c>
      <c r="BG721" s="143">
        <f>IF(N721="zákl. přenesená",J721,0)</f>
        <v>0</v>
      </c>
      <c r="BH721" s="143">
        <f>IF(N721="sníž. přenesená",J721,0)</f>
        <v>0</v>
      </c>
      <c r="BI721" s="143">
        <f>IF(N721="nulová",J721,0)</f>
        <v>0</v>
      </c>
      <c r="BJ721" s="16" t="s">
        <v>88</v>
      </c>
      <c r="BK721" s="143">
        <f>ROUND(I721*H721,2)</f>
        <v>0</v>
      </c>
      <c r="BL721" s="16" t="s">
        <v>135</v>
      </c>
      <c r="BM721" s="142" t="s">
        <v>655</v>
      </c>
    </row>
    <row r="722" spans="2:65" s="1" customFormat="1" ht="19.5">
      <c r="B722" s="31"/>
      <c r="D722" s="144" t="s">
        <v>137</v>
      </c>
      <c r="F722" s="145" t="s">
        <v>654</v>
      </c>
      <c r="I722" s="146"/>
      <c r="L722" s="31"/>
      <c r="M722" s="147"/>
      <c r="T722" s="55"/>
      <c r="AT722" s="16" t="s">
        <v>137</v>
      </c>
      <c r="AU722" s="16" t="s">
        <v>90</v>
      </c>
    </row>
    <row r="723" spans="2:65" s="12" customFormat="1" ht="11.25">
      <c r="B723" s="150"/>
      <c r="D723" s="144" t="s">
        <v>141</v>
      </c>
      <c r="E723" s="151" t="s">
        <v>1</v>
      </c>
      <c r="F723" s="152" t="s">
        <v>417</v>
      </c>
      <c r="H723" s="151" t="s">
        <v>1</v>
      </c>
      <c r="I723" s="153"/>
      <c r="L723" s="150"/>
      <c r="M723" s="154"/>
      <c r="T723" s="155"/>
      <c r="AT723" s="151" t="s">
        <v>141</v>
      </c>
      <c r="AU723" s="151" t="s">
        <v>90</v>
      </c>
      <c r="AV723" s="12" t="s">
        <v>88</v>
      </c>
      <c r="AW723" s="12" t="s">
        <v>36</v>
      </c>
      <c r="AX723" s="12" t="s">
        <v>80</v>
      </c>
      <c r="AY723" s="151" t="s">
        <v>128</v>
      </c>
    </row>
    <row r="724" spans="2:65" s="13" customFormat="1" ht="11.25">
      <c r="B724" s="156"/>
      <c r="D724" s="144" t="s">
        <v>141</v>
      </c>
      <c r="E724" s="157" t="s">
        <v>1</v>
      </c>
      <c r="F724" s="158" t="s">
        <v>157</v>
      </c>
      <c r="H724" s="159">
        <v>3</v>
      </c>
      <c r="I724" s="160"/>
      <c r="L724" s="156"/>
      <c r="M724" s="161"/>
      <c r="T724" s="162"/>
      <c r="AT724" s="157" t="s">
        <v>141</v>
      </c>
      <c r="AU724" s="157" t="s">
        <v>90</v>
      </c>
      <c r="AV724" s="13" t="s">
        <v>90</v>
      </c>
      <c r="AW724" s="13" t="s">
        <v>36</v>
      </c>
      <c r="AX724" s="13" t="s">
        <v>80</v>
      </c>
      <c r="AY724" s="157" t="s">
        <v>128</v>
      </c>
    </row>
    <row r="725" spans="2:65" s="14" customFormat="1" ht="11.25">
      <c r="B725" s="163"/>
      <c r="D725" s="144" t="s">
        <v>141</v>
      </c>
      <c r="E725" s="164" t="s">
        <v>1</v>
      </c>
      <c r="F725" s="165" t="s">
        <v>149</v>
      </c>
      <c r="H725" s="166">
        <v>3</v>
      </c>
      <c r="I725" s="167"/>
      <c r="L725" s="163"/>
      <c r="M725" s="168"/>
      <c r="T725" s="169"/>
      <c r="AT725" s="164" t="s">
        <v>141</v>
      </c>
      <c r="AU725" s="164" t="s">
        <v>90</v>
      </c>
      <c r="AV725" s="14" t="s">
        <v>135</v>
      </c>
      <c r="AW725" s="14" t="s">
        <v>36</v>
      </c>
      <c r="AX725" s="14" t="s">
        <v>88</v>
      </c>
      <c r="AY725" s="164" t="s">
        <v>128</v>
      </c>
    </row>
    <row r="726" spans="2:65" s="1" customFormat="1" ht="24.2" customHeight="1">
      <c r="B726" s="31"/>
      <c r="C726" s="131" t="s">
        <v>656</v>
      </c>
      <c r="D726" s="131" t="s">
        <v>130</v>
      </c>
      <c r="E726" s="132" t="s">
        <v>657</v>
      </c>
      <c r="F726" s="133" t="s">
        <v>658</v>
      </c>
      <c r="G726" s="134" t="s">
        <v>213</v>
      </c>
      <c r="H726" s="135">
        <v>5</v>
      </c>
      <c r="I726" s="136"/>
      <c r="J726" s="137">
        <f>ROUND(I726*H726,2)</f>
        <v>0</v>
      </c>
      <c r="K726" s="133" t="s">
        <v>134</v>
      </c>
      <c r="L726" s="31"/>
      <c r="M726" s="138" t="s">
        <v>1</v>
      </c>
      <c r="N726" s="139" t="s">
        <v>45</v>
      </c>
      <c r="P726" s="140">
        <f>O726*H726</f>
        <v>0</v>
      </c>
      <c r="Q726" s="140">
        <v>1.018E-2</v>
      </c>
      <c r="R726" s="140">
        <f>Q726*H726</f>
        <v>5.0900000000000001E-2</v>
      </c>
      <c r="S726" s="140">
        <v>0</v>
      </c>
      <c r="T726" s="141">
        <f>S726*H726</f>
        <v>0</v>
      </c>
      <c r="AR726" s="142" t="s">
        <v>135</v>
      </c>
      <c r="AT726" s="142" t="s">
        <v>130</v>
      </c>
      <c r="AU726" s="142" t="s">
        <v>90</v>
      </c>
      <c r="AY726" s="16" t="s">
        <v>128</v>
      </c>
      <c r="BE726" s="143">
        <f>IF(N726="základní",J726,0)</f>
        <v>0</v>
      </c>
      <c r="BF726" s="143">
        <f>IF(N726="snížená",J726,0)</f>
        <v>0</v>
      </c>
      <c r="BG726" s="143">
        <f>IF(N726="zákl. přenesená",J726,0)</f>
        <v>0</v>
      </c>
      <c r="BH726" s="143">
        <f>IF(N726="sníž. přenesená",J726,0)</f>
        <v>0</v>
      </c>
      <c r="BI726" s="143">
        <f>IF(N726="nulová",J726,0)</f>
        <v>0</v>
      </c>
      <c r="BJ726" s="16" t="s">
        <v>88</v>
      </c>
      <c r="BK726" s="143">
        <f>ROUND(I726*H726,2)</f>
        <v>0</v>
      </c>
      <c r="BL726" s="16" t="s">
        <v>135</v>
      </c>
      <c r="BM726" s="142" t="s">
        <v>659</v>
      </c>
    </row>
    <row r="727" spans="2:65" s="1" customFormat="1" ht="19.5">
      <c r="B727" s="31"/>
      <c r="D727" s="144" t="s">
        <v>137</v>
      </c>
      <c r="F727" s="145" t="s">
        <v>660</v>
      </c>
      <c r="I727" s="146"/>
      <c r="L727" s="31"/>
      <c r="M727" s="147"/>
      <c r="T727" s="55"/>
      <c r="AT727" s="16" t="s">
        <v>137</v>
      </c>
      <c r="AU727" s="16" t="s">
        <v>90</v>
      </c>
    </row>
    <row r="728" spans="2:65" s="1" customFormat="1" ht="11.25">
      <c r="B728" s="31"/>
      <c r="D728" s="148" t="s">
        <v>139</v>
      </c>
      <c r="F728" s="149" t="s">
        <v>661</v>
      </c>
      <c r="I728" s="146"/>
      <c r="L728" s="31"/>
      <c r="M728" s="147"/>
      <c r="T728" s="55"/>
      <c r="AT728" s="16" t="s">
        <v>139</v>
      </c>
      <c r="AU728" s="16" t="s">
        <v>90</v>
      </c>
    </row>
    <row r="729" spans="2:65" s="12" customFormat="1" ht="11.25">
      <c r="B729" s="150"/>
      <c r="D729" s="144" t="s">
        <v>141</v>
      </c>
      <c r="E729" s="151" t="s">
        <v>1</v>
      </c>
      <c r="F729" s="152" t="s">
        <v>417</v>
      </c>
      <c r="H729" s="151" t="s">
        <v>1</v>
      </c>
      <c r="I729" s="153"/>
      <c r="L729" s="150"/>
      <c r="M729" s="154"/>
      <c r="T729" s="155"/>
      <c r="AT729" s="151" t="s">
        <v>141</v>
      </c>
      <c r="AU729" s="151" t="s">
        <v>90</v>
      </c>
      <c r="AV729" s="12" t="s">
        <v>88</v>
      </c>
      <c r="AW729" s="12" t="s">
        <v>36</v>
      </c>
      <c r="AX729" s="12" t="s">
        <v>80</v>
      </c>
      <c r="AY729" s="151" t="s">
        <v>128</v>
      </c>
    </row>
    <row r="730" spans="2:65" s="13" customFormat="1" ht="11.25">
      <c r="B730" s="156"/>
      <c r="D730" s="144" t="s">
        <v>141</v>
      </c>
      <c r="E730" s="157" t="s">
        <v>1</v>
      </c>
      <c r="F730" s="158" t="s">
        <v>171</v>
      </c>
      <c r="H730" s="159">
        <v>5</v>
      </c>
      <c r="I730" s="160"/>
      <c r="L730" s="156"/>
      <c r="M730" s="161"/>
      <c r="T730" s="162"/>
      <c r="AT730" s="157" t="s">
        <v>141</v>
      </c>
      <c r="AU730" s="157" t="s">
        <v>90</v>
      </c>
      <c r="AV730" s="13" t="s">
        <v>90</v>
      </c>
      <c r="AW730" s="13" t="s">
        <v>36</v>
      </c>
      <c r="AX730" s="13" t="s">
        <v>80</v>
      </c>
      <c r="AY730" s="157" t="s">
        <v>128</v>
      </c>
    </row>
    <row r="731" spans="2:65" s="14" customFormat="1" ht="11.25">
      <c r="B731" s="163"/>
      <c r="D731" s="144" t="s">
        <v>141</v>
      </c>
      <c r="E731" s="164" t="s">
        <v>1</v>
      </c>
      <c r="F731" s="165" t="s">
        <v>149</v>
      </c>
      <c r="H731" s="166">
        <v>5</v>
      </c>
      <c r="I731" s="167"/>
      <c r="L731" s="163"/>
      <c r="M731" s="168"/>
      <c r="T731" s="169"/>
      <c r="AT731" s="164" t="s">
        <v>141</v>
      </c>
      <c r="AU731" s="164" t="s">
        <v>90</v>
      </c>
      <c r="AV731" s="14" t="s">
        <v>135</v>
      </c>
      <c r="AW731" s="14" t="s">
        <v>36</v>
      </c>
      <c r="AX731" s="14" t="s">
        <v>88</v>
      </c>
      <c r="AY731" s="164" t="s">
        <v>128</v>
      </c>
    </row>
    <row r="732" spans="2:65" s="1" customFormat="1" ht="24.2" customHeight="1">
      <c r="B732" s="31"/>
      <c r="C732" s="170" t="s">
        <v>662</v>
      </c>
      <c r="D732" s="170" t="s">
        <v>340</v>
      </c>
      <c r="E732" s="171" t="s">
        <v>663</v>
      </c>
      <c r="F732" s="172" t="s">
        <v>664</v>
      </c>
      <c r="G732" s="173" t="s">
        <v>213</v>
      </c>
      <c r="H732" s="174">
        <v>5</v>
      </c>
      <c r="I732" s="175"/>
      <c r="J732" s="176">
        <f>ROUND(I732*H732,2)</f>
        <v>0</v>
      </c>
      <c r="K732" s="172" t="s">
        <v>134</v>
      </c>
      <c r="L732" s="177"/>
      <c r="M732" s="178" t="s">
        <v>1</v>
      </c>
      <c r="N732" s="179" t="s">
        <v>45</v>
      </c>
      <c r="P732" s="140">
        <f>O732*H732</f>
        <v>0</v>
      </c>
      <c r="Q732" s="140">
        <v>1.4</v>
      </c>
      <c r="R732" s="140">
        <f>Q732*H732</f>
        <v>7</v>
      </c>
      <c r="S732" s="140">
        <v>0</v>
      </c>
      <c r="T732" s="141">
        <f>S732*H732</f>
        <v>0</v>
      </c>
      <c r="AR732" s="142" t="s">
        <v>196</v>
      </c>
      <c r="AT732" s="142" t="s">
        <v>340</v>
      </c>
      <c r="AU732" s="142" t="s">
        <v>90</v>
      </c>
      <c r="AY732" s="16" t="s">
        <v>128</v>
      </c>
      <c r="BE732" s="143">
        <f>IF(N732="základní",J732,0)</f>
        <v>0</v>
      </c>
      <c r="BF732" s="143">
        <f>IF(N732="snížená",J732,0)</f>
        <v>0</v>
      </c>
      <c r="BG732" s="143">
        <f>IF(N732="zákl. přenesená",J732,0)</f>
        <v>0</v>
      </c>
      <c r="BH732" s="143">
        <f>IF(N732="sníž. přenesená",J732,0)</f>
        <v>0</v>
      </c>
      <c r="BI732" s="143">
        <f>IF(N732="nulová",J732,0)</f>
        <v>0</v>
      </c>
      <c r="BJ732" s="16" t="s">
        <v>88</v>
      </c>
      <c r="BK732" s="143">
        <f>ROUND(I732*H732,2)</f>
        <v>0</v>
      </c>
      <c r="BL732" s="16" t="s">
        <v>135</v>
      </c>
      <c r="BM732" s="142" t="s">
        <v>665</v>
      </c>
    </row>
    <row r="733" spans="2:65" s="1" customFormat="1" ht="19.5">
      <c r="B733" s="31"/>
      <c r="D733" s="144" t="s">
        <v>137</v>
      </c>
      <c r="F733" s="145" t="s">
        <v>664</v>
      </c>
      <c r="I733" s="146"/>
      <c r="L733" s="31"/>
      <c r="M733" s="147"/>
      <c r="T733" s="55"/>
      <c r="AT733" s="16" t="s">
        <v>137</v>
      </c>
      <c r="AU733" s="16" t="s">
        <v>90</v>
      </c>
    </row>
    <row r="734" spans="2:65" s="12" customFormat="1" ht="11.25">
      <c r="B734" s="150"/>
      <c r="D734" s="144" t="s">
        <v>141</v>
      </c>
      <c r="E734" s="151" t="s">
        <v>1</v>
      </c>
      <c r="F734" s="152" t="s">
        <v>417</v>
      </c>
      <c r="H734" s="151" t="s">
        <v>1</v>
      </c>
      <c r="I734" s="153"/>
      <c r="L734" s="150"/>
      <c r="M734" s="154"/>
      <c r="T734" s="155"/>
      <c r="AT734" s="151" t="s">
        <v>141</v>
      </c>
      <c r="AU734" s="151" t="s">
        <v>90</v>
      </c>
      <c r="AV734" s="12" t="s">
        <v>88</v>
      </c>
      <c r="AW734" s="12" t="s">
        <v>36</v>
      </c>
      <c r="AX734" s="12" t="s">
        <v>80</v>
      </c>
      <c r="AY734" s="151" t="s">
        <v>128</v>
      </c>
    </row>
    <row r="735" spans="2:65" s="13" customFormat="1" ht="11.25">
      <c r="B735" s="156"/>
      <c r="D735" s="144" t="s">
        <v>141</v>
      </c>
      <c r="E735" s="157" t="s">
        <v>1</v>
      </c>
      <c r="F735" s="158" t="s">
        <v>171</v>
      </c>
      <c r="H735" s="159">
        <v>5</v>
      </c>
      <c r="I735" s="160"/>
      <c r="L735" s="156"/>
      <c r="M735" s="161"/>
      <c r="T735" s="162"/>
      <c r="AT735" s="157" t="s">
        <v>141</v>
      </c>
      <c r="AU735" s="157" t="s">
        <v>90</v>
      </c>
      <c r="AV735" s="13" t="s">
        <v>90</v>
      </c>
      <c r="AW735" s="13" t="s">
        <v>36</v>
      </c>
      <c r="AX735" s="13" t="s">
        <v>80</v>
      </c>
      <c r="AY735" s="157" t="s">
        <v>128</v>
      </c>
    </row>
    <row r="736" spans="2:65" s="14" customFormat="1" ht="11.25">
      <c r="B736" s="163"/>
      <c r="D736" s="144" t="s">
        <v>141</v>
      </c>
      <c r="E736" s="164" t="s">
        <v>1</v>
      </c>
      <c r="F736" s="165" t="s">
        <v>149</v>
      </c>
      <c r="H736" s="166">
        <v>5</v>
      </c>
      <c r="I736" s="167"/>
      <c r="L736" s="163"/>
      <c r="M736" s="168"/>
      <c r="T736" s="169"/>
      <c r="AT736" s="164" t="s">
        <v>141</v>
      </c>
      <c r="AU736" s="164" t="s">
        <v>90</v>
      </c>
      <c r="AV736" s="14" t="s">
        <v>135</v>
      </c>
      <c r="AW736" s="14" t="s">
        <v>36</v>
      </c>
      <c r="AX736" s="14" t="s">
        <v>88</v>
      </c>
      <c r="AY736" s="164" t="s">
        <v>128</v>
      </c>
    </row>
    <row r="737" spans="2:65" s="1" customFormat="1" ht="24.2" customHeight="1">
      <c r="B737" s="31"/>
      <c r="C737" s="131" t="s">
        <v>666</v>
      </c>
      <c r="D737" s="131" t="s">
        <v>130</v>
      </c>
      <c r="E737" s="132" t="s">
        <v>667</v>
      </c>
      <c r="F737" s="133" t="s">
        <v>668</v>
      </c>
      <c r="G737" s="134" t="s">
        <v>213</v>
      </c>
      <c r="H737" s="135">
        <v>3</v>
      </c>
      <c r="I737" s="136"/>
      <c r="J737" s="137">
        <f>ROUND(I737*H737,2)</f>
        <v>0</v>
      </c>
      <c r="K737" s="133" t="s">
        <v>134</v>
      </c>
      <c r="L737" s="31"/>
      <c r="M737" s="138" t="s">
        <v>1</v>
      </c>
      <c r="N737" s="139" t="s">
        <v>45</v>
      </c>
      <c r="P737" s="140">
        <f>O737*H737</f>
        <v>0</v>
      </c>
      <c r="Q737" s="140">
        <v>1.018E-2</v>
      </c>
      <c r="R737" s="140">
        <f>Q737*H737</f>
        <v>3.0539999999999998E-2</v>
      </c>
      <c r="S737" s="140">
        <v>0</v>
      </c>
      <c r="T737" s="141">
        <f>S737*H737</f>
        <v>0</v>
      </c>
      <c r="AR737" s="142" t="s">
        <v>135</v>
      </c>
      <c r="AT737" s="142" t="s">
        <v>130</v>
      </c>
      <c r="AU737" s="142" t="s">
        <v>90</v>
      </c>
      <c r="AY737" s="16" t="s">
        <v>128</v>
      </c>
      <c r="BE737" s="143">
        <f>IF(N737="základní",J737,0)</f>
        <v>0</v>
      </c>
      <c r="BF737" s="143">
        <f>IF(N737="snížená",J737,0)</f>
        <v>0</v>
      </c>
      <c r="BG737" s="143">
        <f>IF(N737="zákl. přenesená",J737,0)</f>
        <v>0</v>
      </c>
      <c r="BH737" s="143">
        <f>IF(N737="sníž. přenesená",J737,0)</f>
        <v>0</v>
      </c>
      <c r="BI737" s="143">
        <f>IF(N737="nulová",J737,0)</f>
        <v>0</v>
      </c>
      <c r="BJ737" s="16" t="s">
        <v>88</v>
      </c>
      <c r="BK737" s="143">
        <f>ROUND(I737*H737,2)</f>
        <v>0</v>
      </c>
      <c r="BL737" s="16" t="s">
        <v>135</v>
      </c>
      <c r="BM737" s="142" t="s">
        <v>669</v>
      </c>
    </row>
    <row r="738" spans="2:65" s="1" customFormat="1" ht="19.5">
      <c r="B738" s="31"/>
      <c r="D738" s="144" t="s">
        <v>137</v>
      </c>
      <c r="F738" s="145" t="s">
        <v>670</v>
      </c>
      <c r="I738" s="146"/>
      <c r="L738" s="31"/>
      <c r="M738" s="147"/>
      <c r="T738" s="55"/>
      <c r="AT738" s="16" t="s">
        <v>137</v>
      </c>
      <c r="AU738" s="16" t="s">
        <v>90</v>
      </c>
    </row>
    <row r="739" spans="2:65" s="1" customFormat="1" ht="11.25">
      <c r="B739" s="31"/>
      <c r="D739" s="148" t="s">
        <v>139</v>
      </c>
      <c r="F739" s="149" t="s">
        <v>671</v>
      </c>
      <c r="I739" s="146"/>
      <c r="L739" s="31"/>
      <c r="M739" s="147"/>
      <c r="T739" s="55"/>
      <c r="AT739" s="16" t="s">
        <v>139</v>
      </c>
      <c r="AU739" s="16" t="s">
        <v>90</v>
      </c>
    </row>
    <row r="740" spans="2:65" s="12" customFormat="1" ht="11.25">
      <c r="B740" s="150"/>
      <c r="D740" s="144" t="s">
        <v>141</v>
      </c>
      <c r="E740" s="151" t="s">
        <v>1</v>
      </c>
      <c r="F740" s="152" t="s">
        <v>417</v>
      </c>
      <c r="H740" s="151" t="s">
        <v>1</v>
      </c>
      <c r="I740" s="153"/>
      <c r="L740" s="150"/>
      <c r="M740" s="154"/>
      <c r="T740" s="155"/>
      <c r="AT740" s="151" t="s">
        <v>141</v>
      </c>
      <c r="AU740" s="151" t="s">
        <v>90</v>
      </c>
      <c r="AV740" s="12" t="s">
        <v>88</v>
      </c>
      <c r="AW740" s="12" t="s">
        <v>36</v>
      </c>
      <c r="AX740" s="12" t="s">
        <v>80</v>
      </c>
      <c r="AY740" s="151" t="s">
        <v>128</v>
      </c>
    </row>
    <row r="741" spans="2:65" s="13" customFormat="1" ht="11.25">
      <c r="B741" s="156"/>
      <c r="D741" s="144" t="s">
        <v>141</v>
      </c>
      <c r="E741" s="157" t="s">
        <v>1</v>
      </c>
      <c r="F741" s="158" t="s">
        <v>157</v>
      </c>
      <c r="H741" s="159">
        <v>3</v>
      </c>
      <c r="I741" s="160"/>
      <c r="L741" s="156"/>
      <c r="M741" s="161"/>
      <c r="T741" s="162"/>
      <c r="AT741" s="157" t="s">
        <v>141</v>
      </c>
      <c r="AU741" s="157" t="s">
        <v>90</v>
      </c>
      <c r="AV741" s="13" t="s">
        <v>90</v>
      </c>
      <c r="AW741" s="13" t="s">
        <v>36</v>
      </c>
      <c r="AX741" s="13" t="s">
        <v>80</v>
      </c>
      <c r="AY741" s="157" t="s">
        <v>128</v>
      </c>
    </row>
    <row r="742" spans="2:65" s="14" customFormat="1" ht="11.25">
      <c r="B742" s="163"/>
      <c r="D742" s="144" t="s">
        <v>141</v>
      </c>
      <c r="E742" s="164" t="s">
        <v>1</v>
      </c>
      <c r="F742" s="165" t="s">
        <v>149</v>
      </c>
      <c r="H742" s="166">
        <v>3</v>
      </c>
      <c r="I742" s="167"/>
      <c r="L742" s="163"/>
      <c r="M742" s="168"/>
      <c r="T742" s="169"/>
      <c r="AT742" s="164" t="s">
        <v>141</v>
      </c>
      <c r="AU742" s="164" t="s">
        <v>90</v>
      </c>
      <c r="AV742" s="14" t="s">
        <v>135</v>
      </c>
      <c r="AW742" s="14" t="s">
        <v>36</v>
      </c>
      <c r="AX742" s="14" t="s">
        <v>88</v>
      </c>
      <c r="AY742" s="164" t="s">
        <v>128</v>
      </c>
    </row>
    <row r="743" spans="2:65" s="1" customFormat="1" ht="24.2" customHeight="1">
      <c r="B743" s="31"/>
      <c r="C743" s="170" t="s">
        <v>672</v>
      </c>
      <c r="D743" s="170" t="s">
        <v>340</v>
      </c>
      <c r="E743" s="171" t="s">
        <v>673</v>
      </c>
      <c r="F743" s="172" t="s">
        <v>674</v>
      </c>
      <c r="G743" s="173" t="s">
        <v>213</v>
      </c>
      <c r="H743" s="174">
        <v>3</v>
      </c>
      <c r="I743" s="175"/>
      <c r="J743" s="176">
        <f>ROUND(I743*H743,2)</f>
        <v>0</v>
      </c>
      <c r="K743" s="172" t="s">
        <v>134</v>
      </c>
      <c r="L743" s="177"/>
      <c r="M743" s="178" t="s">
        <v>1</v>
      </c>
      <c r="N743" s="179" t="s">
        <v>45</v>
      </c>
      <c r="P743" s="140">
        <f>O743*H743</f>
        <v>0</v>
      </c>
      <c r="Q743" s="140">
        <v>0.68899999999999995</v>
      </c>
      <c r="R743" s="140">
        <f>Q743*H743</f>
        <v>2.0669999999999997</v>
      </c>
      <c r="S743" s="140">
        <v>0</v>
      </c>
      <c r="T743" s="141">
        <f>S743*H743</f>
        <v>0</v>
      </c>
      <c r="AR743" s="142" t="s">
        <v>196</v>
      </c>
      <c r="AT743" s="142" t="s">
        <v>340</v>
      </c>
      <c r="AU743" s="142" t="s">
        <v>90</v>
      </c>
      <c r="AY743" s="16" t="s">
        <v>128</v>
      </c>
      <c r="BE743" s="143">
        <f>IF(N743="základní",J743,0)</f>
        <v>0</v>
      </c>
      <c r="BF743" s="143">
        <f>IF(N743="snížená",J743,0)</f>
        <v>0</v>
      </c>
      <c r="BG743" s="143">
        <f>IF(N743="zákl. přenesená",J743,0)</f>
        <v>0</v>
      </c>
      <c r="BH743" s="143">
        <f>IF(N743="sníž. přenesená",J743,0)</f>
        <v>0</v>
      </c>
      <c r="BI743" s="143">
        <f>IF(N743="nulová",J743,0)</f>
        <v>0</v>
      </c>
      <c r="BJ743" s="16" t="s">
        <v>88</v>
      </c>
      <c r="BK743" s="143">
        <f>ROUND(I743*H743,2)</f>
        <v>0</v>
      </c>
      <c r="BL743" s="16" t="s">
        <v>135</v>
      </c>
      <c r="BM743" s="142" t="s">
        <v>675</v>
      </c>
    </row>
    <row r="744" spans="2:65" s="1" customFormat="1" ht="19.5">
      <c r="B744" s="31"/>
      <c r="D744" s="144" t="s">
        <v>137</v>
      </c>
      <c r="F744" s="145" t="s">
        <v>674</v>
      </c>
      <c r="I744" s="146"/>
      <c r="L744" s="31"/>
      <c r="M744" s="147"/>
      <c r="T744" s="55"/>
      <c r="AT744" s="16" t="s">
        <v>137</v>
      </c>
      <c r="AU744" s="16" t="s">
        <v>90</v>
      </c>
    </row>
    <row r="745" spans="2:65" s="12" customFormat="1" ht="11.25">
      <c r="B745" s="150"/>
      <c r="D745" s="144" t="s">
        <v>141</v>
      </c>
      <c r="E745" s="151" t="s">
        <v>1</v>
      </c>
      <c r="F745" s="152" t="s">
        <v>417</v>
      </c>
      <c r="H745" s="151" t="s">
        <v>1</v>
      </c>
      <c r="I745" s="153"/>
      <c r="L745" s="150"/>
      <c r="M745" s="154"/>
      <c r="T745" s="155"/>
      <c r="AT745" s="151" t="s">
        <v>141</v>
      </c>
      <c r="AU745" s="151" t="s">
        <v>90</v>
      </c>
      <c r="AV745" s="12" t="s">
        <v>88</v>
      </c>
      <c r="AW745" s="12" t="s">
        <v>36</v>
      </c>
      <c r="AX745" s="12" t="s">
        <v>80</v>
      </c>
      <c r="AY745" s="151" t="s">
        <v>128</v>
      </c>
    </row>
    <row r="746" spans="2:65" s="13" customFormat="1" ht="11.25">
      <c r="B746" s="156"/>
      <c r="D746" s="144" t="s">
        <v>141</v>
      </c>
      <c r="E746" s="157" t="s">
        <v>1</v>
      </c>
      <c r="F746" s="158" t="s">
        <v>157</v>
      </c>
      <c r="H746" s="159">
        <v>3</v>
      </c>
      <c r="I746" s="160"/>
      <c r="L746" s="156"/>
      <c r="M746" s="161"/>
      <c r="T746" s="162"/>
      <c r="AT746" s="157" t="s">
        <v>141</v>
      </c>
      <c r="AU746" s="157" t="s">
        <v>90</v>
      </c>
      <c r="AV746" s="13" t="s">
        <v>90</v>
      </c>
      <c r="AW746" s="13" t="s">
        <v>36</v>
      </c>
      <c r="AX746" s="13" t="s">
        <v>80</v>
      </c>
      <c r="AY746" s="157" t="s">
        <v>128</v>
      </c>
    </row>
    <row r="747" spans="2:65" s="14" customFormat="1" ht="11.25">
      <c r="B747" s="163"/>
      <c r="D747" s="144" t="s">
        <v>141</v>
      </c>
      <c r="E747" s="164" t="s">
        <v>1</v>
      </c>
      <c r="F747" s="165" t="s">
        <v>149</v>
      </c>
      <c r="H747" s="166">
        <v>3</v>
      </c>
      <c r="I747" s="167"/>
      <c r="L747" s="163"/>
      <c r="M747" s="168"/>
      <c r="T747" s="169"/>
      <c r="AT747" s="164" t="s">
        <v>141</v>
      </c>
      <c r="AU747" s="164" t="s">
        <v>90</v>
      </c>
      <c r="AV747" s="14" t="s">
        <v>135</v>
      </c>
      <c r="AW747" s="14" t="s">
        <v>36</v>
      </c>
      <c r="AX747" s="14" t="s">
        <v>88</v>
      </c>
      <c r="AY747" s="164" t="s">
        <v>128</v>
      </c>
    </row>
    <row r="748" spans="2:65" s="1" customFormat="1" ht="24.2" customHeight="1">
      <c r="B748" s="31"/>
      <c r="C748" s="170" t="s">
        <v>676</v>
      </c>
      <c r="D748" s="170" t="s">
        <v>340</v>
      </c>
      <c r="E748" s="171" t="s">
        <v>677</v>
      </c>
      <c r="F748" s="172" t="s">
        <v>678</v>
      </c>
      <c r="G748" s="173" t="s">
        <v>213</v>
      </c>
      <c r="H748" s="174">
        <v>11</v>
      </c>
      <c r="I748" s="175"/>
      <c r="J748" s="176">
        <f>ROUND(I748*H748,2)</f>
        <v>0</v>
      </c>
      <c r="K748" s="172" t="s">
        <v>134</v>
      </c>
      <c r="L748" s="177"/>
      <c r="M748" s="178" t="s">
        <v>1</v>
      </c>
      <c r="N748" s="179" t="s">
        <v>45</v>
      </c>
      <c r="P748" s="140">
        <f>O748*H748</f>
        <v>0</v>
      </c>
      <c r="Q748" s="140">
        <v>3.0000000000000001E-3</v>
      </c>
      <c r="R748" s="140">
        <f>Q748*H748</f>
        <v>3.3000000000000002E-2</v>
      </c>
      <c r="S748" s="140">
        <v>0</v>
      </c>
      <c r="T748" s="141">
        <f>S748*H748</f>
        <v>0</v>
      </c>
      <c r="AR748" s="142" t="s">
        <v>196</v>
      </c>
      <c r="AT748" s="142" t="s">
        <v>340</v>
      </c>
      <c r="AU748" s="142" t="s">
        <v>90</v>
      </c>
      <c r="AY748" s="16" t="s">
        <v>128</v>
      </c>
      <c r="BE748" s="143">
        <f>IF(N748="základní",J748,0)</f>
        <v>0</v>
      </c>
      <c r="BF748" s="143">
        <f>IF(N748="snížená",J748,0)</f>
        <v>0</v>
      </c>
      <c r="BG748" s="143">
        <f>IF(N748="zákl. přenesená",J748,0)</f>
        <v>0</v>
      </c>
      <c r="BH748" s="143">
        <f>IF(N748="sníž. přenesená",J748,0)</f>
        <v>0</v>
      </c>
      <c r="BI748" s="143">
        <f>IF(N748="nulová",J748,0)</f>
        <v>0</v>
      </c>
      <c r="BJ748" s="16" t="s">
        <v>88</v>
      </c>
      <c r="BK748" s="143">
        <f>ROUND(I748*H748,2)</f>
        <v>0</v>
      </c>
      <c r="BL748" s="16" t="s">
        <v>135</v>
      </c>
      <c r="BM748" s="142" t="s">
        <v>679</v>
      </c>
    </row>
    <row r="749" spans="2:65" s="1" customFormat="1" ht="11.25">
      <c r="B749" s="31"/>
      <c r="D749" s="144" t="s">
        <v>137</v>
      </c>
      <c r="F749" s="145" t="s">
        <v>678</v>
      </c>
      <c r="I749" s="146"/>
      <c r="L749" s="31"/>
      <c r="M749" s="147"/>
      <c r="T749" s="55"/>
      <c r="AT749" s="16" t="s">
        <v>137</v>
      </c>
      <c r="AU749" s="16" t="s">
        <v>90</v>
      </c>
    </row>
    <row r="750" spans="2:65" s="12" customFormat="1" ht="11.25">
      <c r="B750" s="150"/>
      <c r="D750" s="144" t="s">
        <v>141</v>
      </c>
      <c r="E750" s="151" t="s">
        <v>1</v>
      </c>
      <c r="F750" s="152" t="s">
        <v>417</v>
      </c>
      <c r="H750" s="151" t="s">
        <v>1</v>
      </c>
      <c r="I750" s="153"/>
      <c r="L750" s="150"/>
      <c r="M750" s="154"/>
      <c r="T750" s="155"/>
      <c r="AT750" s="151" t="s">
        <v>141</v>
      </c>
      <c r="AU750" s="151" t="s">
        <v>90</v>
      </c>
      <c r="AV750" s="12" t="s">
        <v>88</v>
      </c>
      <c r="AW750" s="12" t="s">
        <v>36</v>
      </c>
      <c r="AX750" s="12" t="s">
        <v>80</v>
      </c>
      <c r="AY750" s="151" t="s">
        <v>128</v>
      </c>
    </row>
    <row r="751" spans="2:65" s="13" customFormat="1" ht="11.25">
      <c r="B751" s="156"/>
      <c r="D751" s="144" t="s">
        <v>141</v>
      </c>
      <c r="E751" s="157" t="s">
        <v>1</v>
      </c>
      <c r="F751" s="158" t="s">
        <v>218</v>
      </c>
      <c r="H751" s="159">
        <v>11</v>
      </c>
      <c r="I751" s="160"/>
      <c r="L751" s="156"/>
      <c r="M751" s="161"/>
      <c r="T751" s="162"/>
      <c r="AT751" s="157" t="s">
        <v>141</v>
      </c>
      <c r="AU751" s="157" t="s">
        <v>90</v>
      </c>
      <c r="AV751" s="13" t="s">
        <v>90</v>
      </c>
      <c r="AW751" s="13" t="s">
        <v>36</v>
      </c>
      <c r="AX751" s="13" t="s">
        <v>80</v>
      </c>
      <c r="AY751" s="157" t="s">
        <v>128</v>
      </c>
    </row>
    <row r="752" spans="2:65" s="14" customFormat="1" ht="11.25">
      <c r="B752" s="163"/>
      <c r="D752" s="144" t="s">
        <v>141</v>
      </c>
      <c r="E752" s="164" t="s">
        <v>1</v>
      </c>
      <c r="F752" s="165" t="s">
        <v>149</v>
      </c>
      <c r="H752" s="166">
        <v>11</v>
      </c>
      <c r="I752" s="167"/>
      <c r="L752" s="163"/>
      <c r="M752" s="168"/>
      <c r="T752" s="169"/>
      <c r="AT752" s="164" t="s">
        <v>141</v>
      </c>
      <c r="AU752" s="164" t="s">
        <v>90</v>
      </c>
      <c r="AV752" s="14" t="s">
        <v>135</v>
      </c>
      <c r="AW752" s="14" t="s">
        <v>36</v>
      </c>
      <c r="AX752" s="14" t="s">
        <v>88</v>
      </c>
      <c r="AY752" s="164" t="s">
        <v>128</v>
      </c>
    </row>
    <row r="753" spans="2:65" s="1" customFormat="1" ht="24.2" customHeight="1">
      <c r="B753" s="31"/>
      <c r="C753" s="131" t="s">
        <v>680</v>
      </c>
      <c r="D753" s="131" t="s">
        <v>130</v>
      </c>
      <c r="E753" s="132" t="s">
        <v>681</v>
      </c>
      <c r="F753" s="133" t="s">
        <v>682</v>
      </c>
      <c r="G753" s="134" t="s">
        <v>213</v>
      </c>
      <c r="H753" s="135">
        <v>2</v>
      </c>
      <c r="I753" s="136"/>
      <c r="J753" s="137">
        <f>ROUND(I753*H753,2)</f>
        <v>0</v>
      </c>
      <c r="K753" s="133" t="s">
        <v>134</v>
      </c>
      <c r="L753" s="31"/>
      <c r="M753" s="138" t="s">
        <v>1</v>
      </c>
      <c r="N753" s="139" t="s">
        <v>45</v>
      </c>
      <c r="P753" s="140">
        <f>O753*H753</f>
        <v>0</v>
      </c>
      <c r="Q753" s="140">
        <v>0.12422</v>
      </c>
      <c r="R753" s="140">
        <f>Q753*H753</f>
        <v>0.24843999999999999</v>
      </c>
      <c r="S753" s="140">
        <v>0</v>
      </c>
      <c r="T753" s="141">
        <f>S753*H753</f>
        <v>0</v>
      </c>
      <c r="AR753" s="142" t="s">
        <v>135</v>
      </c>
      <c r="AT753" s="142" t="s">
        <v>130</v>
      </c>
      <c r="AU753" s="142" t="s">
        <v>90</v>
      </c>
      <c r="AY753" s="16" t="s">
        <v>128</v>
      </c>
      <c r="BE753" s="143">
        <f>IF(N753="základní",J753,0)</f>
        <v>0</v>
      </c>
      <c r="BF753" s="143">
        <f>IF(N753="snížená",J753,0)</f>
        <v>0</v>
      </c>
      <c r="BG753" s="143">
        <f>IF(N753="zákl. přenesená",J753,0)</f>
        <v>0</v>
      </c>
      <c r="BH753" s="143">
        <f>IF(N753="sníž. přenesená",J753,0)</f>
        <v>0</v>
      </c>
      <c r="BI753" s="143">
        <f>IF(N753="nulová",J753,0)</f>
        <v>0</v>
      </c>
      <c r="BJ753" s="16" t="s">
        <v>88</v>
      </c>
      <c r="BK753" s="143">
        <f>ROUND(I753*H753,2)</f>
        <v>0</v>
      </c>
      <c r="BL753" s="16" t="s">
        <v>135</v>
      </c>
      <c r="BM753" s="142" t="s">
        <v>683</v>
      </c>
    </row>
    <row r="754" spans="2:65" s="1" customFormat="1" ht="11.25">
      <c r="B754" s="31"/>
      <c r="D754" s="144" t="s">
        <v>137</v>
      </c>
      <c r="F754" s="145" t="s">
        <v>684</v>
      </c>
      <c r="I754" s="146"/>
      <c r="L754" s="31"/>
      <c r="M754" s="147"/>
      <c r="T754" s="55"/>
      <c r="AT754" s="16" t="s">
        <v>137</v>
      </c>
      <c r="AU754" s="16" t="s">
        <v>90</v>
      </c>
    </row>
    <row r="755" spans="2:65" s="1" customFormat="1" ht="11.25">
      <c r="B755" s="31"/>
      <c r="D755" s="148" t="s">
        <v>139</v>
      </c>
      <c r="F755" s="149" t="s">
        <v>685</v>
      </c>
      <c r="I755" s="146"/>
      <c r="L755" s="31"/>
      <c r="M755" s="147"/>
      <c r="T755" s="55"/>
      <c r="AT755" s="16" t="s">
        <v>139</v>
      </c>
      <c r="AU755" s="16" t="s">
        <v>90</v>
      </c>
    </row>
    <row r="756" spans="2:65" s="12" customFormat="1" ht="11.25">
      <c r="B756" s="150"/>
      <c r="D756" s="144" t="s">
        <v>141</v>
      </c>
      <c r="E756" s="151" t="s">
        <v>1</v>
      </c>
      <c r="F756" s="152" t="s">
        <v>686</v>
      </c>
      <c r="H756" s="151" t="s">
        <v>1</v>
      </c>
      <c r="I756" s="153"/>
      <c r="L756" s="150"/>
      <c r="M756" s="154"/>
      <c r="T756" s="155"/>
      <c r="AT756" s="151" t="s">
        <v>141</v>
      </c>
      <c r="AU756" s="151" t="s">
        <v>90</v>
      </c>
      <c r="AV756" s="12" t="s">
        <v>88</v>
      </c>
      <c r="AW756" s="12" t="s">
        <v>36</v>
      </c>
      <c r="AX756" s="12" t="s">
        <v>80</v>
      </c>
      <c r="AY756" s="151" t="s">
        <v>128</v>
      </c>
    </row>
    <row r="757" spans="2:65" s="13" customFormat="1" ht="11.25">
      <c r="B757" s="156"/>
      <c r="D757" s="144" t="s">
        <v>141</v>
      </c>
      <c r="E757" s="157" t="s">
        <v>1</v>
      </c>
      <c r="F757" s="158" t="s">
        <v>90</v>
      </c>
      <c r="H757" s="159">
        <v>2</v>
      </c>
      <c r="I757" s="160"/>
      <c r="L757" s="156"/>
      <c r="M757" s="161"/>
      <c r="T757" s="162"/>
      <c r="AT757" s="157" t="s">
        <v>141</v>
      </c>
      <c r="AU757" s="157" t="s">
        <v>90</v>
      </c>
      <c r="AV757" s="13" t="s">
        <v>90</v>
      </c>
      <c r="AW757" s="13" t="s">
        <v>36</v>
      </c>
      <c r="AX757" s="13" t="s">
        <v>88</v>
      </c>
      <c r="AY757" s="157" t="s">
        <v>128</v>
      </c>
    </row>
    <row r="758" spans="2:65" s="1" customFormat="1" ht="21.75" customHeight="1">
      <c r="B758" s="31"/>
      <c r="C758" s="170" t="s">
        <v>687</v>
      </c>
      <c r="D758" s="170" t="s">
        <v>340</v>
      </c>
      <c r="E758" s="171" t="s">
        <v>688</v>
      </c>
      <c r="F758" s="172" t="s">
        <v>689</v>
      </c>
      <c r="G758" s="173" t="s">
        <v>213</v>
      </c>
      <c r="H758" s="174">
        <v>2</v>
      </c>
      <c r="I758" s="175"/>
      <c r="J758" s="176">
        <f>ROUND(I758*H758,2)</f>
        <v>0</v>
      </c>
      <c r="K758" s="172" t="s">
        <v>134</v>
      </c>
      <c r="L758" s="177"/>
      <c r="M758" s="178" t="s">
        <v>1</v>
      </c>
      <c r="N758" s="179" t="s">
        <v>45</v>
      </c>
      <c r="P758" s="140">
        <f>O758*H758</f>
        <v>0</v>
      </c>
      <c r="Q758" s="140">
        <v>6.7000000000000004E-2</v>
      </c>
      <c r="R758" s="140">
        <f>Q758*H758</f>
        <v>0.13400000000000001</v>
      </c>
      <c r="S758" s="140">
        <v>0</v>
      </c>
      <c r="T758" s="141">
        <f>S758*H758</f>
        <v>0</v>
      </c>
      <c r="AR758" s="142" t="s">
        <v>196</v>
      </c>
      <c r="AT758" s="142" t="s">
        <v>340</v>
      </c>
      <c r="AU758" s="142" t="s">
        <v>90</v>
      </c>
      <c r="AY758" s="16" t="s">
        <v>128</v>
      </c>
      <c r="BE758" s="143">
        <f>IF(N758="základní",J758,0)</f>
        <v>0</v>
      </c>
      <c r="BF758" s="143">
        <f>IF(N758="snížená",J758,0)</f>
        <v>0</v>
      </c>
      <c r="BG758" s="143">
        <f>IF(N758="zákl. přenesená",J758,0)</f>
        <v>0</v>
      </c>
      <c r="BH758" s="143">
        <f>IF(N758="sníž. přenesená",J758,0)</f>
        <v>0</v>
      </c>
      <c r="BI758" s="143">
        <f>IF(N758="nulová",J758,0)</f>
        <v>0</v>
      </c>
      <c r="BJ758" s="16" t="s">
        <v>88</v>
      </c>
      <c r="BK758" s="143">
        <f>ROUND(I758*H758,2)</f>
        <v>0</v>
      </c>
      <c r="BL758" s="16" t="s">
        <v>135</v>
      </c>
      <c r="BM758" s="142" t="s">
        <v>690</v>
      </c>
    </row>
    <row r="759" spans="2:65" s="1" customFormat="1" ht="11.25">
      <c r="B759" s="31"/>
      <c r="D759" s="144" t="s">
        <v>137</v>
      </c>
      <c r="F759" s="145" t="s">
        <v>689</v>
      </c>
      <c r="I759" s="146"/>
      <c r="L759" s="31"/>
      <c r="M759" s="147"/>
      <c r="T759" s="55"/>
      <c r="AT759" s="16" t="s">
        <v>137</v>
      </c>
      <c r="AU759" s="16" t="s">
        <v>90</v>
      </c>
    </row>
    <row r="760" spans="2:65" s="1" customFormat="1" ht="24.2" customHeight="1">
      <c r="B760" s="31"/>
      <c r="C760" s="131" t="s">
        <v>691</v>
      </c>
      <c r="D760" s="131" t="s">
        <v>130</v>
      </c>
      <c r="E760" s="132" t="s">
        <v>692</v>
      </c>
      <c r="F760" s="133" t="s">
        <v>693</v>
      </c>
      <c r="G760" s="134" t="s">
        <v>213</v>
      </c>
      <c r="H760" s="135">
        <v>2</v>
      </c>
      <c r="I760" s="136"/>
      <c r="J760" s="137">
        <f>ROUND(I760*H760,2)</f>
        <v>0</v>
      </c>
      <c r="K760" s="133" t="s">
        <v>134</v>
      </c>
      <c r="L760" s="31"/>
      <c r="M760" s="138" t="s">
        <v>1</v>
      </c>
      <c r="N760" s="139" t="s">
        <v>45</v>
      </c>
      <c r="P760" s="140">
        <f>O760*H760</f>
        <v>0</v>
      </c>
      <c r="Q760" s="140">
        <v>2.972E-2</v>
      </c>
      <c r="R760" s="140">
        <f>Q760*H760</f>
        <v>5.944E-2</v>
      </c>
      <c r="S760" s="140">
        <v>0</v>
      </c>
      <c r="T760" s="141">
        <f>S760*H760</f>
        <v>0</v>
      </c>
      <c r="AR760" s="142" t="s">
        <v>135</v>
      </c>
      <c r="AT760" s="142" t="s">
        <v>130</v>
      </c>
      <c r="AU760" s="142" t="s">
        <v>90</v>
      </c>
      <c r="AY760" s="16" t="s">
        <v>128</v>
      </c>
      <c r="BE760" s="143">
        <f>IF(N760="základní",J760,0)</f>
        <v>0</v>
      </c>
      <c r="BF760" s="143">
        <f>IF(N760="snížená",J760,0)</f>
        <v>0</v>
      </c>
      <c r="BG760" s="143">
        <f>IF(N760="zákl. přenesená",J760,0)</f>
        <v>0</v>
      </c>
      <c r="BH760" s="143">
        <f>IF(N760="sníž. přenesená",J760,0)</f>
        <v>0</v>
      </c>
      <c r="BI760" s="143">
        <f>IF(N760="nulová",J760,0)</f>
        <v>0</v>
      </c>
      <c r="BJ760" s="16" t="s">
        <v>88</v>
      </c>
      <c r="BK760" s="143">
        <f>ROUND(I760*H760,2)</f>
        <v>0</v>
      </c>
      <c r="BL760" s="16" t="s">
        <v>135</v>
      </c>
      <c r="BM760" s="142" t="s">
        <v>694</v>
      </c>
    </row>
    <row r="761" spans="2:65" s="1" customFormat="1" ht="19.5">
      <c r="B761" s="31"/>
      <c r="D761" s="144" t="s">
        <v>137</v>
      </c>
      <c r="F761" s="145" t="s">
        <v>695</v>
      </c>
      <c r="I761" s="146"/>
      <c r="L761" s="31"/>
      <c r="M761" s="147"/>
      <c r="T761" s="55"/>
      <c r="AT761" s="16" t="s">
        <v>137</v>
      </c>
      <c r="AU761" s="16" t="s">
        <v>90</v>
      </c>
    </row>
    <row r="762" spans="2:65" s="1" customFormat="1" ht="11.25">
      <c r="B762" s="31"/>
      <c r="D762" s="148" t="s">
        <v>139</v>
      </c>
      <c r="F762" s="149" t="s">
        <v>696</v>
      </c>
      <c r="I762" s="146"/>
      <c r="L762" s="31"/>
      <c r="M762" s="147"/>
      <c r="T762" s="55"/>
      <c r="AT762" s="16" t="s">
        <v>139</v>
      </c>
      <c r="AU762" s="16" t="s">
        <v>90</v>
      </c>
    </row>
    <row r="763" spans="2:65" s="12" customFormat="1" ht="11.25">
      <c r="B763" s="150"/>
      <c r="D763" s="144" t="s">
        <v>141</v>
      </c>
      <c r="E763" s="151" t="s">
        <v>1</v>
      </c>
      <c r="F763" s="152" t="s">
        <v>686</v>
      </c>
      <c r="H763" s="151" t="s">
        <v>1</v>
      </c>
      <c r="I763" s="153"/>
      <c r="L763" s="150"/>
      <c r="M763" s="154"/>
      <c r="T763" s="155"/>
      <c r="AT763" s="151" t="s">
        <v>141</v>
      </c>
      <c r="AU763" s="151" t="s">
        <v>90</v>
      </c>
      <c r="AV763" s="12" t="s">
        <v>88</v>
      </c>
      <c r="AW763" s="12" t="s">
        <v>36</v>
      </c>
      <c r="AX763" s="12" t="s">
        <v>80</v>
      </c>
      <c r="AY763" s="151" t="s">
        <v>128</v>
      </c>
    </row>
    <row r="764" spans="2:65" s="13" customFormat="1" ht="11.25">
      <c r="B764" s="156"/>
      <c r="D764" s="144" t="s">
        <v>141</v>
      </c>
      <c r="E764" s="157" t="s">
        <v>1</v>
      </c>
      <c r="F764" s="158" t="s">
        <v>90</v>
      </c>
      <c r="H764" s="159">
        <v>2</v>
      </c>
      <c r="I764" s="160"/>
      <c r="L764" s="156"/>
      <c r="M764" s="161"/>
      <c r="T764" s="162"/>
      <c r="AT764" s="157" t="s">
        <v>141</v>
      </c>
      <c r="AU764" s="157" t="s">
        <v>90</v>
      </c>
      <c r="AV764" s="13" t="s">
        <v>90</v>
      </c>
      <c r="AW764" s="13" t="s">
        <v>36</v>
      </c>
      <c r="AX764" s="13" t="s">
        <v>88</v>
      </c>
      <c r="AY764" s="157" t="s">
        <v>128</v>
      </c>
    </row>
    <row r="765" spans="2:65" s="1" customFormat="1" ht="21.75" customHeight="1">
      <c r="B765" s="31"/>
      <c r="C765" s="170" t="s">
        <v>697</v>
      </c>
      <c r="D765" s="170" t="s">
        <v>340</v>
      </c>
      <c r="E765" s="171" t="s">
        <v>698</v>
      </c>
      <c r="F765" s="172" t="s">
        <v>699</v>
      </c>
      <c r="G765" s="173" t="s">
        <v>213</v>
      </c>
      <c r="H765" s="174">
        <v>2</v>
      </c>
      <c r="I765" s="175"/>
      <c r="J765" s="176">
        <f>ROUND(I765*H765,2)</f>
        <v>0</v>
      </c>
      <c r="K765" s="172" t="s">
        <v>134</v>
      </c>
      <c r="L765" s="177"/>
      <c r="M765" s="178" t="s">
        <v>1</v>
      </c>
      <c r="N765" s="179" t="s">
        <v>45</v>
      </c>
      <c r="P765" s="140">
        <f>O765*H765</f>
        <v>0</v>
      </c>
      <c r="Q765" s="140">
        <v>5.8000000000000003E-2</v>
      </c>
      <c r="R765" s="140">
        <f>Q765*H765</f>
        <v>0.11600000000000001</v>
      </c>
      <c r="S765" s="140">
        <v>0</v>
      </c>
      <c r="T765" s="141">
        <f>S765*H765</f>
        <v>0</v>
      </c>
      <c r="AR765" s="142" t="s">
        <v>196</v>
      </c>
      <c r="AT765" s="142" t="s">
        <v>340</v>
      </c>
      <c r="AU765" s="142" t="s">
        <v>90</v>
      </c>
      <c r="AY765" s="16" t="s">
        <v>128</v>
      </c>
      <c r="BE765" s="143">
        <f>IF(N765="základní",J765,0)</f>
        <v>0</v>
      </c>
      <c r="BF765" s="143">
        <f>IF(N765="snížená",J765,0)</f>
        <v>0</v>
      </c>
      <c r="BG765" s="143">
        <f>IF(N765="zákl. přenesená",J765,0)</f>
        <v>0</v>
      </c>
      <c r="BH765" s="143">
        <f>IF(N765="sníž. přenesená",J765,0)</f>
        <v>0</v>
      </c>
      <c r="BI765" s="143">
        <f>IF(N765="nulová",J765,0)</f>
        <v>0</v>
      </c>
      <c r="BJ765" s="16" t="s">
        <v>88</v>
      </c>
      <c r="BK765" s="143">
        <f>ROUND(I765*H765,2)</f>
        <v>0</v>
      </c>
      <c r="BL765" s="16" t="s">
        <v>135</v>
      </c>
      <c r="BM765" s="142" t="s">
        <v>700</v>
      </c>
    </row>
    <row r="766" spans="2:65" s="1" customFormat="1" ht="11.25">
      <c r="B766" s="31"/>
      <c r="D766" s="144" t="s">
        <v>137</v>
      </c>
      <c r="F766" s="145" t="s">
        <v>699</v>
      </c>
      <c r="I766" s="146"/>
      <c r="L766" s="31"/>
      <c r="M766" s="147"/>
      <c r="T766" s="55"/>
      <c r="AT766" s="16" t="s">
        <v>137</v>
      </c>
      <c r="AU766" s="16" t="s">
        <v>90</v>
      </c>
    </row>
    <row r="767" spans="2:65" s="1" customFormat="1" ht="24.2" customHeight="1">
      <c r="B767" s="31"/>
      <c r="C767" s="131" t="s">
        <v>701</v>
      </c>
      <c r="D767" s="131" t="s">
        <v>130</v>
      </c>
      <c r="E767" s="132" t="s">
        <v>702</v>
      </c>
      <c r="F767" s="133" t="s">
        <v>703</v>
      </c>
      <c r="G767" s="134" t="s">
        <v>213</v>
      </c>
      <c r="H767" s="135">
        <v>2</v>
      </c>
      <c r="I767" s="136"/>
      <c r="J767" s="137">
        <f>ROUND(I767*H767,2)</f>
        <v>0</v>
      </c>
      <c r="K767" s="133" t="s">
        <v>134</v>
      </c>
      <c r="L767" s="31"/>
      <c r="M767" s="138" t="s">
        <v>1</v>
      </c>
      <c r="N767" s="139" t="s">
        <v>45</v>
      </c>
      <c r="P767" s="140">
        <f>O767*H767</f>
        <v>0</v>
      </c>
      <c r="Q767" s="140">
        <v>2.972E-2</v>
      </c>
      <c r="R767" s="140">
        <f>Q767*H767</f>
        <v>5.944E-2</v>
      </c>
      <c r="S767" s="140">
        <v>0</v>
      </c>
      <c r="T767" s="141">
        <f>S767*H767</f>
        <v>0</v>
      </c>
      <c r="AR767" s="142" t="s">
        <v>135</v>
      </c>
      <c r="AT767" s="142" t="s">
        <v>130</v>
      </c>
      <c r="AU767" s="142" t="s">
        <v>90</v>
      </c>
      <c r="AY767" s="16" t="s">
        <v>128</v>
      </c>
      <c r="BE767" s="143">
        <f>IF(N767="základní",J767,0)</f>
        <v>0</v>
      </c>
      <c r="BF767" s="143">
        <f>IF(N767="snížená",J767,0)</f>
        <v>0</v>
      </c>
      <c r="BG767" s="143">
        <f>IF(N767="zákl. přenesená",J767,0)</f>
        <v>0</v>
      </c>
      <c r="BH767" s="143">
        <f>IF(N767="sníž. přenesená",J767,0)</f>
        <v>0</v>
      </c>
      <c r="BI767" s="143">
        <f>IF(N767="nulová",J767,0)</f>
        <v>0</v>
      </c>
      <c r="BJ767" s="16" t="s">
        <v>88</v>
      </c>
      <c r="BK767" s="143">
        <f>ROUND(I767*H767,2)</f>
        <v>0</v>
      </c>
      <c r="BL767" s="16" t="s">
        <v>135</v>
      </c>
      <c r="BM767" s="142" t="s">
        <v>704</v>
      </c>
    </row>
    <row r="768" spans="2:65" s="1" customFormat="1" ht="19.5">
      <c r="B768" s="31"/>
      <c r="D768" s="144" t="s">
        <v>137</v>
      </c>
      <c r="F768" s="145" t="s">
        <v>705</v>
      </c>
      <c r="I768" s="146"/>
      <c r="L768" s="31"/>
      <c r="M768" s="147"/>
      <c r="T768" s="55"/>
      <c r="AT768" s="16" t="s">
        <v>137</v>
      </c>
      <c r="AU768" s="16" t="s">
        <v>90</v>
      </c>
    </row>
    <row r="769" spans="2:65" s="1" customFormat="1" ht="11.25">
      <c r="B769" s="31"/>
      <c r="D769" s="148" t="s">
        <v>139</v>
      </c>
      <c r="F769" s="149" t="s">
        <v>706</v>
      </c>
      <c r="I769" s="146"/>
      <c r="L769" s="31"/>
      <c r="M769" s="147"/>
      <c r="T769" s="55"/>
      <c r="AT769" s="16" t="s">
        <v>139</v>
      </c>
      <c r="AU769" s="16" t="s">
        <v>90</v>
      </c>
    </row>
    <row r="770" spans="2:65" s="12" customFormat="1" ht="11.25">
      <c r="B770" s="150"/>
      <c r="D770" s="144" t="s">
        <v>141</v>
      </c>
      <c r="E770" s="151" t="s">
        <v>1</v>
      </c>
      <c r="F770" s="152" t="s">
        <v>686</v>
      </c>
      <c r="H770" s="151" t="s">
        <v>1</v>
      </c>
      <c r="I770" s="153"/>
      <c r="L770" s="150"/>
      <c r="M770" s="154"/>
      <c r="T770" s="155"/>
      <c r="AT770" s="151" t="s">
        <v>141</v>
      </c>
      <c r="AU770" s="151" t="s">
        <v>90</v>
      </c>
      <c r="AV770" s="12" t="s">
        <v>88</v>
      </c>
      <c r="AW770" s="12" t="s">
        <v>36</v>
      </c>
      <c r="AX770" s="12" t="s">
        <v>80</v>
      </c>
      <c r="AY770" s="151" t="s">
        <v>128</v>
      </c>
    </row>
    <row r="771" spans="2:65" s="13" customFormat="1" ht="11.25">
      <c r="B771" s="156"/>
      <c r="D771" s="144" t="s">
        <v>141</v>
      </c>
      <c r="E771" s="157" t="s">
        <v>1</v>
      </c>
      <c r="F771" s="158" t="s">
        <v>90</v>
      </c>
      <c r="H771" s="159">
        <v>2</v>
      </c>
      <c r="I771" s="160"/>
      <c r="L771" s="156"/>
      <c r="M771" s="161"/>
      <c r="T771" s="162"/>
      <c r="AT771" s="157" t="s">
        <v>141</v>
      </c>
      <c r="AU771" s="157" t="s">
        <v>90</v>
      </c>
      <c r="AV771" s="13" t="s">
        <v>90</v>
      </c>
      <c r="AW771" s="13" t="s">
        <v>36</v>
      </c>
      <c r="AX771" s="13" t="s">
        <v>88</v>
      </c>
      <c r="AY771" s="157" t="s">
        <v>128</v>
      </c>
    </row>
    <row r="772" spans="2:65" s="1" customFormat="1" ht="24.2" customHeight="1">
      <c r="B772" s="31"/>
      <c r="C772" s="170" t="s">
        <v>707</v>
      </c>
      <c r="D772" s="170" t="s">
        <v>340</v>
      </c>
      <c r="E772" s="171" t="s">
        <v>708</v>
      </c>
      <c r="F772" s="172" t="s">
        <v>709</v>
      </c>
      <c r="G772" s="173" t="s">
        <v>213</v>
      </c>
      <c r="H772" s="174">
        <v>2</v>
      </c>
      <c r="I772" s="175"/>
      <c r="J772" s="176">
        <f>ROUND(I772*H772,2)</f>
        <v>0</v>
      </c>
      <c r="K772" s="172" t="s">
        <v>134</v>
      </c>
      <c r="L772" s="177"/>
      <c r="M772" s="178" t="s">
        <v>1</v>
      </c>
      <c r="N772" s="179" t="s">
        <v>45</v>
      </c>
      <c r="P772" s="140">
        <f>O772*H772</f>
        <v>0</v>
      </c>
      <c r="Q772" s="140">
        <v>0.04</v>
      </c>
      <c r="R772" s="140">
        <f>Q772*H772</f>
        <v>0.08</v>
      </c>
      <c r="S772" s="140">
        <v>0</v>
      </c>
      <c r="T772" s="141">
        <f>S772*H772</f>
        <v>0</v>
      </c>
      <c r="AR772" s="142" t="s">
        <v>196</v>
      </c>
      <c r="AT772" s="142" t="s">
        <v>340</v>
      </c>
      <c r="AU772" s="142" t="s">
        <v>90</v>
      </c>
      <c r="AY772" s="16" t="s">
        <v>128</v>
      </c>
      <c r="BE772" s="143">
        <f>IF(N772="základní",J772,0)</f>
        <v>0</v>
      </c>
      <c r="BF772" s="143">
        <f>IF(N772="snížená",J772,0)</f>
        <v>0</v>
      </c>
      <c r="BG772" s="143">
        <f>IF(N772="zákl. přenesená",J772,0)</f>
        <v>0</v>
      </c>
      <c r="BH772" s="143">
        <f>IF(N772="sníž. přenesená",J772,0)</f>
        <v>0</v>
      </c>
      <c r="BI772" s="143">
        <f>IF(N772="nulová",J772,0)</f>
        <v>0</v>
      </c>
      <c r="BJ772" s="16" t="s">
        <v>88</v>
      </c>
      <c r="BK772" s="143">
        <f>ROUND(I772*H772,2)</f>
        <v>0</v>
      </c>
      <c r="BL772" s="16" t="s">
        <v>135</v>
      </c>
      <c r="BM772" s="142" t="s">
        <v>710</v>
      </c>
    </row>
    <row r="773" spans="2:65" s="1" customFormat="1" ht="11.25">
      <c r="B773" s="31"/>
      <c r="D773" s="144" t="s">
        <v>137</v>
      </c>
      <c r="F773" s="145" t="s">
        <v>709</v>
      </c>
      <c r="I773" s="146"/>
      <c r="L773" s="31"/>
      <c r="M773" s="147"/>
      <c r="T773" s="55"/>
      <c r="AT773" s="16" t="s">
        <v>137</v>
      </c>
      <c r="AU773" s="16" t="s">
        <v>90</v>
      </c>
    </row>
    <row r="774" spans="2:65" s="1" customFormat="1" ht="24.2" customHeight="1">
      <c r="B774" s="31"/>
      <c r="C774" s="131" t="s">
        <v>711</v>
      </c>
      <c r="D774" s="131" t="s">
        <v>130</v>
      </c>
      <c r="E774" s="132" t="s">
        <v>712</v>
      </c>
      <c r="F774" s="133" t="s">
        <v>713</v>
      </c>
      <c r="G774" s="134" t="s">
        <v>213</v>
      </c>
      <c r="H774" s="135">
        <v>2</v>
      </c>
      <c r="I774" s="136"/>
      <c r="J774" s="137">
        <f>ROUND(I774*H774,2)</f>
        <v>0</v>
      </c>
      <c r="K774" s="133" t="s">
        <v>134</v>
      </c>
      <c r="L774" s="31"/>
      <c r="M774" s="138" t="s">
        <v>1</v>
      </c>
      <c r="N774" s="139" t="s">
        <v>45</v>
      </c>
      <c r="P774" s="140">
        <f>O774*H774</f>
        <v>0</v>
      </c>
      <c r="Q774" s="140">
        <v>2.972E-2</v>
      </c>
      <c r="R774" s="140">
        <f>Q774*H774</f>
        <v>5.944E-2</v>
      </c>
      <c r="S774" s="140">
        <v>0</v>
      </c>
      <c r="T774" s="141">
        <f>S774*H774</f>
        <v>0</v>
      </c>
      <c r="AR774" s="142" t="s">
        <v>135</v>
      </c>
      <c r="AT774" s="142" t="s">
        <v>130</v>
      </c>
      <c r="AU774" s="142" t="s">
        <v>90</v>
      </c>
      <c r="AY774" s="16" t="s">
        <v>128</v>
      </c>
      <c r="BE774" s="143">
        <f>IF(N774="základní",J774,0)</f>
        <v>0</v>
      </c>
      <c r="BF774" s="143">
        <f>IF(N774="snížená",J774,0)</f>
        <v>0</v>
      </c>
      <c r="BG774" s="143">
        <f>IF(N774="zákl. přenesená",J774,0)</f>
        <v>0</v>
      </c>
      <c r="BH774" s="143">
        <f>IF(N774="sníž. přenesená",J774,0)</f>
        <v>0</v>
      </c>
      <c r="BI774" s="143">
        <f>IF(N774="nulová",J774,0)</f>
        <v>0</v>
      </c>
      <c r="BJ774" s="16" t="s">
        <v>88</v>
      </c>
      <c r="BK774" s="143">
        <f>ROUND(I774*H774,2)</f>
        <v>0</v>
      </c>
      <c r="BL774" s="16" t="s">
        <v>135</v>
      </c>
      <c r="BM774" s="142" t="s">
        <v>714</v>
      </c>
    </row>
    <row r="775" spans="2:65" s="1" customFormat="1" ht="19.5">
      <c r="B775" s="31"/>
      <c r="D775" s="144" t="s">
        <v>137</v>
      </c>
      <c r="F775" s="145" t="s">
        <v>715</v>
      </c>
      <c r="I775" s="146"/>
      <c r="L775" s="31"/>
      <c r="M775" s="147"/>
      <c r="T775" s="55"/>
      <c r="AT775" s="16" t="s">
        <v>137</v>
      </c>
      <c r="AU775" s="16" t="s">
        <v>90</v>
      </c>
    </row>
    <row r="776" spans="2:65" s="1" customFormat="1" ht="11.25">
      <c r="B776" s="31"/>
      <c r="D776" s="148" t="s">
        <v>139</v>
      </c>
      <c r="F776" s="149" t="s">
        <v>716</v>
      </c>
      <c r="I776" s="146"/>
      <c r="L776" s="31"/>
      <c r="M776" s="147"/>
      <c r="T776" s="55"/>
      <c r="AT776" s="16" t="s">
        <v>139</v>
      </c>
      <c r="AU776" s="16" t="s">
        <v>90</v>
      </c>
    </row>
    <row r="777" spans="2:65" s="12" customFormat="1" ht="11.25">
      <c r="B777" s="150"/>
      <c r="D777" s="144" t="s">
        <v>141</v>
      </c>
      <c r="E777" s="151" t="s">
        <v>1</v>
      </c>
      <c r="F777" s="152" t="s">
        <v>686</v>
      </c>
      <c r="H777" s="151" t="s">
        <v>1</v>
      </c>
      <c r="I777" s="153"/>
      <c r="L777" s="150"/>
      <c r="M777" s="154"/>
      <c r="T777" s="155"/>
      <c r="AT777" s="151" t="s">
        <v>141</v>
      </c>
      <c r="AU777" s="151" t="s">
        <v>90</v>
      </c>
      <c r="AV777" s="12" t="s">
        <v>88</v>
      </c>
      <c r="AW777" s="12" t="s">
        <v>36</v>
      </c>
      <c r="AX777" s="12" t="s">
        <v>80</v>
      </c>
      <c r="AY777" s="151" t="s">
        <v>128</v>
      </c>
    </row>
    <row r="778" spans="2:65" s="13" customFormat="1" ht="11.25">
      <c r="B778" s="156"/>
      <c r="D778" s="144" t="s">
        <v>141</v>
      </c>
      <c r="E778" s="157" t="s">
        <v>1</v>
      </c>
      <c r="F778" s="158" t="s">
        <v>90</v>
      </c>
      <c r="H778" s="159">
        <v>2</v>
      </c>
      <c r="I778" s="160"/>
      <c r="L778" s="156"/>
      <c r="M778" s="161"/>
      <c r="T778" s="162"/>
      <c r="AT778" s="157" t="s">
        <v>141</v>
      </c>
      <c r="AU778" s="157" t="s">
        <v>90</v>
      </c>
      <c r="AV778" s="13" t="s">
        <v>90</v>
      </c>
      <c r="AW778" s="13" t="s">
        <v>36</v>
      </c>
      <c r="AX778" s="13" t="s">
        <v>88</v>
      </c>
      <c r="AY778" s="157" t="s">
        <v>128</v>
      </c>
    </row>
    <row r="779" spans="2:65" s="1" customFormat="1" ht="24.2" customHeight="1">
      <c r="B779" s="31"/>
      <c r="C779" s="170" t="s">
        <v>717</v>
      </c>
      <c r="D779" s="170" t="s">
        <v>340</v>
      </c>
      <c r="E779" s="171" t="s">
        <v>718</v>
      </c>
      <c r="F779" s="172" t="s">
        <v>719</v>
      </c>
      <c r="G779" s="173" t="s">
        <v>213</v>
      </c>
      <c r="H779" s="174">
        <v>2</v>
      </c>
      <c r="I779" s="175"/>
      <c r="J779" s="176">
        <f>ROUND(I779*H779,2)</f>
        <v>0</v>
      </c>
      <c r="K779" s="172" t="s">
        <v>134</v>
      </c>
      <c r="L779" s="177"/>
      <c r="M779" s="178" t="s">
        <v>1</v>
      </c>
      <c r="N779" s="179" t="s">
        <v>45</v>
      </c>
      <c r="P779" s="140">
        <f>O779*H779</f>
        <v>0</v>
      </c>
      <c r="Q779" s="140">
        <v>0.08</v>
      </c>
      <c r="R779" s="140">
        <f>Q779*H779</f>
        <v>0.16</v>
      </c>
      <c r="S779" s="140">
        <v>0</v>
      </c>
      <c r="T779" s="141">
        <f>S779*H779</f>
        <v>0</v>
      </c>
      <c r="AR779" s="142" t="s">
        <v>196</v>
      </c>
      <c r="AT779" s="142" t="s">
        <v>340</v>
      </c>
      <c r="AU779" s="142" t="s">
        <v>90</v>
      </c>
      <c r="AY779" s="16" t="s">
        <v>128</v>
      </c>
      <c r="BE779" s="143">
        <f>IF(N779="základní",J779,0)</f>
        <v>0</v>
      </c>
      <c r="BF779" s="143">
        <f>IF(N779="snížená",J779,0)</f>
        <v>0</v>
      </c>
      <c r="BG779" s="143">
        <f>IF(N779="zákl. přenesená",J779,0)</f>
        <v>0</v>
      </c>
      <c r="BH779" s="143">
        <f>IF(N779="sníž. přenesená",J779,0)</f>
        <v>0</v>
      </c>
      <c r="BI779" s="143">
        <f>IF(N779="nulová",J779,0)</f>
        <v>0</v>
      </c>
      <c r="BJ779" s="16" t="s">
        <v>88</v>
      </c>
      <c r="BK779" s="143">
        <f>ROUND(I779*H779,2)</f>
        <v>0</v>
      </c>
      <c r="BL779" s="16" t="s">
        <v>135</v>
      </c>
      <c r="BM779" s="142" t="s">
        <v>720</v>
      </c>
    </row>
    <row r="780" spans="2:65" s="1" customFormat="1" ht="19.5">
      <c r="B780" s="31"/>
      <c r="D780" s="144" t="s">
        <v>137</v>
      </c>
      <c r="F780" s="145" t="s">
        <v>719</v>
      </c>
      <c r="I780" s="146"/>
      <c r="L780" s="31"/>
      <c r="M780" s="147"/>
      <c r="T780" s="55"/>
      <c r="AT780" s="16" t="s">
        <v>137</v>
      </c>
      <c r="AU780" s="16" t="s">
        <v>90</v>
      </c>
    </row>
    <row r="781" spans="2:65" s="1" customFormat="1" ht="24.2" customHeight="1">
      <c r="B781" s="31"/>
      <c r="C781" s="131" t="s">
        <v>721</v>
      </c>
      <c r="D781" s="131" t="s">
        <v>130</v>
      </c>
      <c r="E781" s="132" t="s">
        <v>722</v>
      </c>
      <c r="F781" s="133" t="s">
        <v>723</v>
      </c>
      <c r="G781" s="134" t="s">
        <v>213</v>
      </c>
      <c r="H781" s="135">
        <v>2</v>
      </c>
      <c r="I781" s="136"/>
      <c r="J781" s="137">
        <f>ROUND(I781*H781,2)</f>
        <v>0</v>
      </c>
      <c r="K781" s="133" t="s">
        <v>134</v>
      </c>
      <c r="L781" s="31"/>
      <c r="M781" s="138" t="s">
        <v>1</v>
      </c>
      <c r="N781" s="139" t="s">
        <v>45</v>
      </c>
      <c r="P781" s="140">
        <f>O781*H781</f>
        <v>0</v>
      </c>
      <c r="Q781" s="140">
        <v>0</v>
      </c>
      <c r="R781" s="140">
        <f>Q781*H781</f>
        <v>0</v>
      </c>
      <c r="S781" s="140">
        <v>0.1</v>
      </c>
      <c r="T781" s="141">
        <f>S781*H781</f>
        <v>0.2</v>
      </c>
      <c r="AR781" s="142" t="s">
        <v>135</v>
      </c>
      <c r="AT781" s="142" t="s">
        <v>130</v>
      </c>
      <c r="AU781" s="142" t="s">
        <v>90</v>
      </c>
      <c r="AY781" s="16" t="s">
        <v>128</v>
      </c>
      <c r="BE781" s="143">
        <f>IF(N781="základní",J781,0)</f>
        <v>0</v>
      </c>
      <c r="BF781" s="143">
        <f>IF(N781="snížená",J781,0)</f>
        <v>0</v>
      </c>
      <c r="BG781" s="143">
        <f>IF(N781="zákl. přenesená",J781,0)</f>
        <v>0</v>
      </c>
      <c r="BH781" s="143">
        <f>IF(N781="sníž. přenesená",J781,0)</f>
        <v>0</v>
      </c>
      <c r="BI781" s="143">
        <f>IF(N781="nulová",J781,0)</f>
        <v>0</v>
      </c>
      <c r="BJ781" s="16" t="s">
        <v>88</v>
      </c>
      <c r="BK781" s="143">
        <f>ROUND(I781*H781,2)</f>
        <v>0</v>
      </c>
      <c r="BL781" s="16" t="s">
        <v>135</v>
      </c>
      <c r="BM781" s="142" t="s">
        <v>724</v>
      </c>
    </row>
    <row r="782" spans="2:65" s="1" customFormat="1" ht="19.5">
      <c r="B782" s="31"/>
      <c r="D782" s="144" t="s">
        <v>137</v>
      </c>
      <c r="F782" s="145" t="s">
        <v>725</v>
      </c>
      <c r="I782" s="146"/>
      <c r="L782" s="31"/>
      <c r="M782" s="147"/>
      <c r="T782" s="55"/>
      <c r="AT782" s="16" t="s">
        <v>137</v>
      </c>
      <c r="AU782" s="16" t="s">
        <v>90</v>
      </c>
    </row>
    <row r="783" spans="2:65" s="1" customFormat="1" ht="11.25">
      <c r="B783" s="31"/>
      <c r="D783" s="148" t="s">
        <v>139</v>
      </c>
      <c r="F783" s="149" t="s">
        <v>726</v>
      </c>
      <c r="I783" s="146"/>
      <c r="L783" s="31"/>
      <c r="M783" s="147"/>
      <c r="T783" s="55"/>
      <c r="AT783" s="16" t="s">
        <v>139</v>
      </c>
      <c r="AU783" s="16" t="s">
        <v>90</v>
      </c>
    </row>
    <row r="784" spans="2:65" s="12" customFormat="1" ht="11.25">
      <c r="B784" s="150"/>
      <c r="D784" s="144" t="s">
        <v>141</v>
      </c>
      <c r="E784" s="151" t="s">
        <v>1</v>
      </c>
      <c r="F784" s="152" t="s">
        <v>217</v>
      </c>
      <c r="H784" s="151" t="s">
        <v>1</v>
      </c>
      <c r="I784" s="153"/>
      <c r="L784" s="150"/>
      <c r="M784" s="154"/>
      <c r="T784" s="155"/>
      <c r="AT784" s="151" t="s">
        <v>141</v>
      </c>
      <c r="AU784" s="151" t="s">
        <v>90</v>
      </c>
      <c r="AV784" s="12" t="s">
        <v>88</v>
      </c>
      <c r="AW784" s="12" t="s">
        <v>36</v>
      </c>
      <c r="AX784" s="12" t="s">
        <v>80</v>
      </c>
      <c r="AY784" s="151" t="s">
        <v>128</v>
      </c>
    </row>
    <row r="785" spans="2:65" s="13" customFormat="1" ht="11.25">
      <c r="B785" s="156"/>
      <c r="D785" s="144" t="s">
        <v>141</v>
      </c>
      <c r="E785" s="157" t="s">
        <v>1</v>
      </c>
      <c r="F785" s="158" t="s">
        <v>90</v>
      </c>
      <c r="H785" s="159">
        <v>2</v>
      </c>
      <c r="I785" s="160"/>
      <c r="L785" s="156"/>
      <c r="M785" s="161"/>
      <c r="T785" s="162"/>
      <c r="AT785" s="157" t="s">
        <v>141</v>
      </c>
      <c r="AU785" s="157" t="s">
        <v>90</v>
      </c>
      <c r="AV785" s="13" t="s">
        <v>90</v>
      </c>
      <c r="AW785" s="13" t="s">
        <v>36</v>
      </c>
      <c r="AX785" s="13" t="s">
        <v>88</v>
      </c>
      <c r="AY785" s="157" t="s">
        <v>128</v>
      </c>
    </row>
    <row r="786" spans="2:65" s="1" customFormat="1" ht="24.2" customHeight="1">
      <c r="B786" s="31"/>
      <c r="C786" s="131" t="s">
        <v>727</v>
      </c>
      <c r="D786" s="131" t="s">
        <v>130</v>
      </c>
      <c r="E786" s="132" t="s">
        <v>728</v>
      </c>
      <c r="F786" s="133" t="s">
        <v>729</v>
      </c>
      <c r="G786" s="134" t="s">
        <v>213</v>
      </c>
      <c r="H786" s="135">
        <v>3</v>
      </c>
      <c r="I786" s="136"/>
      <c r="J786" s="137">
        <f>ROUND(I786*H786,2)</f>
        <v>0</v>
      </c>
      <c r="K786" s="133" t="s">
        <v>134</v>
      </c>
      <c r="L786" s="31"/>
      <c r="M786" s="138" t="s">
        <v>1</v>
      </c>
      <c r="N786" s="139" t="s">
        <v>45</v>
      </c>
      <c r="P786" s="140">
        <f>O786*H786</f>
        <v>0</v>
      </c>
      <c r="Q786" s="140">
        <v>0</v>
      </c>
      <c r="R786" s="140">
        <f>Q786*H786</f>
        <v>0</v>
      </c>
      <c r="S786" s="140">
        <v>0.15</v>
      </c>
      <c r="T786" s="141">
        <f>S786*H786</f>
        <v>0.44999999999999996</v>
      </c>
      <c r="AR786" s="142" t="s">
        <v>135</v>
      </c>
      <c r="AT786" s="142" t="s">
        <v>130</v>
      </c>
      <c r="AU786" s="142" t="s">
        <v>90</v>
      </c>
      <c r="AY786" s="16" t="s">
        <v>128</v>
      </c>
      <c r="BE786" s="143">
        <f>IF(N786="základní",J786,0)</f>
        <v>0</v>
      </c>
      <c r="BF786" s="143">
        <f>IF(N786="snížená",J786,0)</f>
        <v>0</v>
      </c>
      <c r="BG786" s="143">
        <f>IF(N786="zákl. přenesená",J786,0)</f>
        <v>0</v>
      </c>
      <c r="BH786" s="143">
        <f>IF(N786="sníž. přenesená",J786,0)</f>
        <v>0</v>
      </c>
      <c r="BI786" s="143">
        <f>IF(N786="nulová",J786,0)</f>
        <v>0</v>
      </c>
      <c r="BJ786" s="16" t="s">
        <v>88</v>
      </c>
      <c r="BK786" s="143">
        <f>ROUND(I786*H786,2)</f>
        <v>0</v>
      </c>
      <c r="BL786" s="16" t="s">
        <v>135</v>
      </c>
      <c r="BM786" s="142" t="s">
        <v>730</v>
      </c>
    </row>
    <row r="787" spans="2:65" s="1" customFormat="1" ht="19.5">
      <c r="B787" s="31"/>
      <c r="D787" s="144" t="s">
        <v>137</v>
      </c>
      <c r="F787" s="145" t="s">
        <v>731</v>
      </c>
      <c r="I787" s="146"/>
      <c r="L787" s="31"/>
      <c r="M787" s="147"/>
      <c r="T787" s="55"/>
      <c r="AT787" s="16" t="s">
        <v>137</v>
      </c>
      <c r="AU787" s="16" t="s">
        <v>90</v>
      </c>
    </row>
    <row r="788" spans="2:65" s="1" customFormat="1" ht="11.25">
      <c r="B788" s="31"/>
      <c r="D788" s="148" t="s">
        <v>139</v>
      </c>
      <c r="F788" s="149" t="s">
        <v>732</v>
      </c>
      <c r="I788" s="146"/>
      <c r="L788" s="31"/>
      <c r="M788" s="147"/>
      <c r="T788" s="55"/>
      <c r="AT788" s="16" t="s">
        <v>139</v>
      </c>
      <c r="AU788" s="16" t="s">
        <v>90</v>
      </c>
    </row>
    <row r="789" spans="2:65" s="12" customFormat="1" ht="11.25">
      <c r="B789" s="150"/>
      <c r="D789" s="144" t="s">
        <v>141</v>
      </c>
      <c r="E789" s="151" t="s">
        <v>1</v>
      </c>
      <c r="F789" s="152" t="s">
        <v>217</v>
      </c>
      <c r="H789" s="151" t="s">
        <v>1</v>
      </c>
      <c r="I789" s="153"/>
      <c r="L789" s="150"/>
      <c r="M789" s="154"/>
      <c r="T789" s="155"/>
      <c r="AT789" s="151" t="s">
        <v>141</v>
      </c>
      <c r="AU789" s="151" t="s">
        <v>90</v>
      </c>
      <c r="AV789" s="12" t="s">
        <v>88</v>
      </c>
      <c r="AW789" s="12" t="s">
        <v>36</v>
      </c>
      <c r="AX789" s="12" t="s">
        <v>80</v>
      </c>
      <c r="AY789" s="151" t="s">
        <v>128</v>
      </c>
    </row>
    <row r="790" spans="2:65" s="13" customFormat="1" ht="11.25">
      <c r="B790" s="156"/>
      <c r="D790" s="144" t="s">
        <v>141</v>
      </c>
      <c r="E790" s="157" t="s">
        <v>1</v>
      </c>
      <c r="F790" s="158" t="s">
        <v>157</v>
      </c>
      <c r="H790" s="159">
        <v>3</v>
      </c>
      <c r="I790" s="160"/>
      <c r="L790" s="156"/>
      <c r="M790" s="161"/>
      <c r="T790" s="162"/>
      <c r="AT790" s="157" t="s">
        <v>141</v>
      </c>
      <c r="AU790" s="157" t="s">
        <v>90</v>
      </c>
      <c r="AV790" s="13" t="s">
        <v>90</v>
      </c>
      <c r="AW790" s="13" t="s">
        <v>36</v>
      </c>
      <c r="AX790" s="13" t="s">
        <v>88</v>
      </c>
      <c r="AY790" s="157" t="s">
        <v>128</v>
      </c>
    </row>
    <row r="791" spans="2:65" s="1" customFormat="1" ht="24.2" customHeight="1">
      <c r="B791" s="31"/>
      <c r="C791" s="131" t="s">
        <v>733</v>
      </c>
      <c r="D791" s="131" t="s">
        <v>130</v>
      </c>
      <c r="E791" s="132" t="s">
        <v>734</v>
      </c>
      <c r="F791" s="133" t="s">
        <v>735</v>
      </c>
      <c r="G791" s="134" t="s">
        <v>213</v>
      </c>
      <c r="H791" s="135">
        <v>3</v>
      </c>
      <c r="I791" s="136"/>
      <c r="J791" s="137">
        <f>ROUND(I791*H791,2)</f>
        <v>0</v>
      </c>
      <c r="K791" s="133" t="s">
        <v>134</v>
      </c>
      <c r="L791" s="31"/>
      <c r="M791" s="138" t="s">
        <v>1</v>
      </c>
      <c r="N791" s="139" t="s">
        <v>45</v>
      </c>
      <c r="P791" s="140">
        <f>O791*H791</f>
        <v>0</v>
      </c>
      <c r="Q791" s="140">
        <v>0.09</v>
      </c>
      <c r="R791" s="140">
        <f>Q791*H791</f>
        <v>0.27</v>
      </c>
      <c r="S791" s="140">
        <v>0</v>
      </c>
      <c r="T791" s="141">
        <f>S791*H791</f>
        <v>0</v>
      </c>
      <c r="AR791" s="142" t="s">
        <v>135</v>
      </c>
      <c r="AT791" s="142" t="s">
        <v>130</v>
      </c>
      <c r="AU791" s="142" t="s">
        <v>90</v>
      </c>
      <c r="AY791" s="16" t="s">
        <v>128</v>
      </c>
      <c r="BE791" s="143">
        <f>IF(N791="základní",J791,0)</f>
        <v>0</v>
      </c>
      <c r="BF791" s="143">
        <f>IF(N791="snížená",J791,0)</f>
        <v>0</v>
      </c>
      <c r="BG791" s="143">
        <f>IF(N791="zákl. přenesená",J791,0)</f>
        <v>0</v>
      </c>
      <c r="BH791" s="143">
        <f>IF(N791="sníž. přenesená",J791,0)</f>
        <v>0</v>
      </c>
      <c r="BI791" s="143">
        <f>IF(N791="nulová",J791,0)</f>
        <v>0</v>
      </c>
      <c r="BJ791" s="16" t="s">
        <v>88</v>
      </c>
      <c r="BK791" s="143">
        <f>ROUND(I791*H791,2)</f>
        <v>0</v>
      </c>
      <c r="BL791" s="16" t="s">
        <v>135</v>
      </c>
      <c r="BM791" s="142" t="s">
        <v>736</v>
      </c>
    </row>
    <row r="792" spans="2:65" s="1" customFormat="1" ht="19.5">
      <c r="B792" s="31"/>
      <c r="D792" s="144" t="s">
        <v>137</v>
      </c>
      <c r="F792" s="145" t="s">
        <v>737</v>
      </c>
      <c r="I792" s="146"/>
      <c r="L792" s="31"/>
      <c r="M792" s="147"/>
      <c r="T792" s="55"/>
      <c r="AT792" s="16" t="s">
        <v>137</v>
      </c>
      <c r="AU792" s="16" t="s">
        <v>90</v>
      </c>
    </row>
    <row r="793" spans="2:65" s="1" customFormat="1" ht="11.25">
      <c r="B793" s="31"/>
      <c r="D793" s="148" t="s">
        <v>139</v>
      </c>
      <c r="F793" s="149" t="s">
        <v>738</v>
      </c>
      <c r="I793" s="146"/>
      <c r="L793" s="31"/>
      <c r="M793" s="147"/>
      <c r="T793" s="55"/>
      <c r="AT793" s="16" t="s">
        <v>139</v>
      </c>
      <c r="AU793" s="16" t="s">
        <v>90</v>
      </c>
    </row>
    <row r="794" spans="2:65" s="12" customFormat="1" ht="11.25">
      <c r="B794" s="150"/>
      <c r="D794" s="144" t="s">
        <v>141</v>
      </c>
      <c r="E794" s="151" t="s">
        <v>1</v>
      </c>
      <c r="F794" s="152" t="s">
        <v>739</v>
      </c>
      <c r="H794" s="151" t="s">
        <v>1</v>
      </c>
      <c r="I794" s="153"/>
      <c r="L794" s="150"/>
      <c r="M794" s="154"/>
      <c r="T794" s="155"/>
      <c r="AT794" s="151" t="s">
        <v>141</v>
      </c>
      <c r="AU794" s="151" t="s">
        <v>90</v>
      </c>
      <c r="AV794" s="12" t="s">
        <v>88</v>
      </c>
      <c r="AW794" s="12" t="s">
        <v>36</v>
      </c>
      <c r="AX794" s="12" t="s">
        <v>80</v>
      </c>
      <c r="AY794" s="151" t="s">
        <v>128</v>
      </c>
    </row>
    <row r="795" spans="2:65" s="13" customFormat="1" ht="11.25">
      <c r="B795" s="156"/>
      <c r="D795" s="144" t="s">
        <v>141</v>
      </c>
      <c r="E795" s="157" t="s">
        <v>1</v>
      </c>
      <c r="F795" s="158" t="s">
        <v>157</v>
      </c>
      <c r="H795" s="159">
        <v>3</v>
      </c>
      <c r="I795" s="160"/>
      <c r="L795" s="156"/>
      <c r="M795" s="161"/>
      <c r="T795" s="162"/>
      <c r="AT795" s="157" t="s">
        <v>141</v>
      </c>
      <c r="AU795" s="157" t="s">
        <v>90</v>
      </c>
      <c r="AV795" s="13" t="s">
        <v>90</v>
      </c>
      <c r="AW795" s="13" t="s">
        <v>36</v>
      </c>
      <c r="AX795" s="13" t="s">
        <v>88</v>
      </c>
      <c r="AY795" s="157" t="s">
        <v>128</v>
      </c>
    </row>
    <row r="796" spans="2:65" s="1" customFormat="1" ht="37.9" customHeight="1">
      <c r="B796" s="31"/>
      <c r="C796" s="170" t="s">
        <v>740</v>
      </c>
      <c r="D796" s="170" t="s">
        <v>340</v>
      </c>
      <c r="E796" s="171" t="s">
        <v>741</v>
      </c>
      <c r="F796" s="172" t="s">
        <v>742</v>
      </c>
      <c r="G796" s="173" t="s">
        <v>213</v>
      </c>
      <c r="H796" s="174">
        <v>3</v>
      </c>
      <c r="I796" s="175"/>
      <c r="J796" s="176">
        <f>ROUND(I796*H796,2)</f>
        <v>0</v>
      </c>
      <c r="K796" s="172" t="s">
        <v>1</v>
      </c>
      <c r="L796" s="177"/>
      <c r="M796" s="178" t="s">
        <v>1</v>
      </c>
      <c r="N796" s="179" t="s">
        <v>45</v>
      </c>
      <c r="P796" s="140">
        <f>O796*H796</f>
        <v>0</v>
      </c>
      <c r="Q796" s="140">
        <v>7.5999999999999998E-2</v>
      </c>
      <c r="R796" s="140">
        <f>Q796*H796</f>
        <v>0.22799999999999998</v>
      </c>
      <c r="S796" s="140">
        <v>0</v>
      </c>
      <c r="T796" s="141">
        <f>S796*H796</f>
        <v>0</v>
      </c>
      <c r="AR796" s="142" t="s">
        <v>196</v>
      </c>
      <c r="AT796" s="142" t="s">
        <v>340</v>
      </c>
      <c r="AU796" s="142" t="s">
        <v>90</v>
      </c>
      <c r="AY796" s="16" t="s">
        <v>128</v>
      </c>
      <c r="BE796" s="143">
        <f>IF(N796="základní",J796,0)</f>
        <v>0</v>
      </c>
      <c r="BF796" s="143">
        <f>IF(N796="snížená",J796,0)</f>
        <v>0</v>
      </c>
      <c r="BG796" s="143">
        <f>IF(N796="zákl. přenesená",J796,0)</f>
        <v>0</v>
      </c>
      <c r="BH796" s="143">
        <f>IF(N796="sníž. přenesená",J796,0)</f>
        <v>0</v>
      </c>
      <c r="BI796" s="143">
        <f>IF(N796="nulová",J796,0)</f>
        <v>0</v>
      </c>
      <c r="BJ796" s="16" t="s">
        <v>88</v>
      </c>
      <c r="BK796" s="143">
        <f>ROUND(I796*H796,2)</f>
        <v>0</v>
      </c>
      <c r="BL796" s="16" t="s">
        <v>135</v>
      </c>
      <c r="BM796" s="142" t="s">
        <v>743</v>
      </c>
    </row>
    <row r="797" spans="2:65" s="1" customFormat="1" ht="19.5">
      <c r="B797" s="31"/>
      <c r="D797" s="144" t="s">
        <v>137</v>
      </c>
      <c r="F797" s="145" t="s">
        <v>742</v>
      </c>
      <c r="I797" s="146"/>
      <c r="L797" s="31"/>
      <c r="M797" s="147"/>
      <c r="T797" s="55"/>
      <c r="AT797" s="16" t="s">
        <v>137</v>
      </c>
      <c r="AU797" s="16" t="s">
        <v>90</v>
      </c>
    </row>
    <row r="798" spans="2:65" s="12" customFormat="1" ht="11.25">
      <c r="B798" s="150"/>
      <c r="D798" s="144" t="s">
        <v>141</v>
      </c>
      <c r="E798" s="151" t="s">
        <v>1</v>
      </c>
      <c r="F798" s="152" t="s">
        <v>739</v>
      </c>
      <c r="H798" s="151" t="s">
        <v>1</v>
      </c>
      <c r="I798" s="153"/>
      <c r="L798" s="150"/>
      <c r="M798" s="154"/>
      <c r="T798" s="155"/>
      <c r="AT798" s="151" t="s">
        <v>141</v>
      </c>
      <c r="AU798" s="151" t="s">
        <v>90</v>
      </c>
      <c r="AV798" s="12" t="s">
        <v>88</v>
      </c>
      <c r="AW798" s="12" t="s">
        <v>36</v>
      </c>
      <c r="AX798" s="12" t="s">
        <v>80</v>
      </c>
      <c r="AY798" s="151" t="s">
        <v>128</v>
      </c>
    </row>
    <row r="799" spans="2:65" s="13" customFormat="1" ht="11.25">
      <c r="B799" s="156"/>
      <c r="D799" s="144" t="s">
        <v>141</v>
      </c>
      <c r="E799" s="157" t="s">
        <v>1</v>
      </c>
      <c r="F799" s="158" t="s">
        <v>157</v>
      </c>
      <c r="H799" s="159">
        <v>3</v>
      </c>
      <c r="I799" s="160"/>
      <c r="L799" s="156"/>
      <c r="M799" s="161"/>
      <c r="T799" s="162"/>
      <c r="AT799" s="157" t="s">
        <v>141</v>
      </c>
      <c r="AU799" s="157" t="s">
        <v>90</v>
      </c>
      <c r="AV799" s="13" t="s">
        <v>90</v>
      </c>
      <c r="AW799" s="13" t="s">
        <v>36</v>
      </c>
      <c r="AX799" s="13" t="s">
        <v>88</v>
      </c>
      <c r="AY799" s="157" t="s">
        <v>128</v>
      </c>
    </row>
    <row r="800" spans="2:65" s="1" customFormat="1" ht="24.2" customHeight="1">
      <c r="B800" s="31"/>
      <c r="C800" s="131" t="s">
        <v>744</v>
      </c>
      <c r="D800" s="131" t="s">
        <v>130</v>
      </c>
      <c r="E800" s="132" t="s">
        <v>745</v>
      </c>
      <c r="F800" s="133" t="s">
        <v>746</v>
      </c>
      <c r="G800" s="134" t="s">
        <v>213</v>
      </c>
      <c r="H800" s="135">
        <v>2</v>
      </c>
      <c r="I800" s="136"/>
      <c r="J800" s="137">
        <f>ROUND(I800*H800,2)</f>
        <v>0</v>
      </c>
      <c r="K800" s="133" t="s">
        <v>134</v>
      </c>
      <c r="L800" s="31"/>
      <c r="M800" s="138" t="s">
        <v>1</v>
      </c>
      <c r="N800" s="139" t="s">
        <v>45</v>
      </c>
      <c r="P800" s="140">
        <f>O800*H800</f>
        <v>0</v>
      </c>
      <c r="Q800" s="140">
        <v>0.21734000000000001</v>
      </c>
      <c r="R800" s="140">
        <f>Q800*H800</f>
        <v>0.43468000000000001</v>
      </c>
      <c r="S800" s="140">
        <v>0</v>
      </c>
      <c r="T800" s="141">
        <f>S800*H800</f>
        <v>0</v>
      </c>
      <c r="AR800" s="142" t="s">
        <v>135</v>
      </c>
      <c r="AT800" s="142" t="s">
        <v>130</v>
      </c>
      <c r="AU800" s="142" t="s">
        <v>90</v>
      </c>
      <c r="AY800" s="16" t="s">
        <v>128</v>
      </c>
      <c r="BE800" s="143">
        <f>IF(N800="základní",J800,0)</f>
        <v>0</v>
      </c>
      <c r="BF800" s="143">
        <f>IF(N800="snížená",J800,0)</f>
        <v>0</v>
      </c>
      <c r="BG800" s="143">
        <f>IF(N800="zákl. přenesená",J800,0)</f>
        <v>0</v>
      </c>
      <c r="BH800" s="143">
        <f>IF(N800="sníž. přenesená",J800,0)</f>
        <v>0</v>
      </c>
      <c r="BI800" s="143">
        <f>IF(N800="nulová",J800,0)</f>
        <v>0</v>
      </c>
      <c r="BJ800" s="16" t="s">
        <v>88</v>
      </c>
      <c r="BK800" s="143">
        <f>ROUND(I800*H800,2)</f>
        <v>0</v>
      </c>
      <c r="BL800" s="16" t="s">
        <v>135</v>
      </c>
      <c r="BM800" s="142" t="s">
        <v>747</v>
      </c>
    </row>
    <row r="801" spans="2:65" s="1" customFormat="1" ht="19.5">
      <c r="B801" s="31"/>
      <c r="D801" s="144" t="s">
        <v>137</v>
      </c>
      <c r="F801" s="145" t="s">
        <v>746</v>
      </c>
      <c r="I801" s="146"/>
      <c r="L801" s="31"/>
      <c r="M801" s="147"/>
      <c r="T801" s="55"/>
      <c r="AT801" s="16" t="s">
        <v>137</v>
      </c>
      <c r="AU801" s="16" t="s">
        <v>90</v>
      </c>
    </row>
    <row r="802" spans="2:65" s="1" customFormat="1" ht="11.25">
      <c r="B802" s="31"/>
      <c r="D802" s="148" t="s">
        <v>139</v>
      </c>
      <c r="F802" s="149" t="s">
        <v>748</v>
      </c>
      <c r="I802" s="146"/>
      <c r="L802" s="31"/>
      <c r="M802" s="147"/>
      <c r="T802" s="55"/>
      <c r="AT802" s="16" t="s">
        <v>139</v>
      </c>
      <c r="AU802" s="16" t="s">
        <v>90</v>
      </c>
    </row>
    <row r="803" spans="2:65" s="12" customFormat="1" ht="11.25">
      <c r="B803" s="150"/>
      <c r="D803" s="144" t="s">
        <v>141</v>
      </c>
      <c r="E803" s="151" t="s">
        <v>1</v>
      </c>
      <c r="F803" s="152" t="s">
        <v>749</v>
      </c>
      <c r="H803" s="151" t="s">
        <v>1</v>
      </c>
      <c r="I803" s="153"/>
      <c r="L803" s="150"/>
      <c r="M803" s="154"/>
      <c r="T803" s="155"/>
      <c r="AT803" s="151" t="s">
        <v>141</v>
      </c>
      <c r="AU803" s="151" t="s">
        <v>90</v>
      </c>
      <c r="AV803" s="12" t="s">
        <v>88</v>
      </c>
      <c r="AW803" s="12" t="s">
        <v>36</v>
      </c>
      <c r="AX803" s="12" t="s">
        <v>80</v>
      </c>
      <c r="AY803" s="151" t="s">
        <v>128</v>
      </c>
    </row>
    <row r="804" spans="2:65" s="13" customFormat="1" ht="11.25">
      <c r="B804" s="156"/>
      <c r="D804" s="144" t="s">
        <v>141</v>
      </c>
      <c r="E804" s="157" t="s">
        <v>1</v>
      </c>
      <c r="F804" s="158" t="s">
        <v>90</v>
      </c>
      <c r="H804" s="159">
        <v>2</v>
      </c>
      <c r="I804" s="160"/>
      <c r="L804" s="156"/>
      <c r="M804" s="161"/>
      <c r="T804" s="162"/>
      <c r="AT804" s="157" t="s">
        <v>141</v>
      </c>
      <c r="AU804" s="157" t="s">
        <v>90</v>
      </c>
      <c r="AV804" s="13" t="s">
        <v>90</v>
      </c>
      <c r="AW804" s="13" t="s">
        <v>36</v>
      </c>
      <c r="AX804" s="13" t="s">
        <v>88</v>
      </c>
      <c r="AY804" s="157" t="s">
        <v>128</v>
      </c>
    </row>
    <row r="805" spans="2:65" s="1" customFormat="1" ht="33" customHeight="1">
      <c r="B805" s="31"/>
      <c r="C805" s="170" t="s">
        <v>750</v>
      </c>
      <c r="D805" s="170" t="s">
        <v>340</v>
      </c>
      <c r="E805" s="171" t="s">
        <v>751</v>
      </c>
      <c r="F805" s="172" t="s">
        <v>752</v>
      </c>
      <c r="G805" s="173" t="s">
        <v>174</v>
      </c>
      <c r="H805" s="174">
        <v>2</v>
      </c>
      <c r="I805" s="175"/>
      <c r="J805" s="176">
        <f>ROUND(I805*H805,2)</f>
        <v>0</v>
      </c>
      <c r="K805" s="172" t="s">
        <v>134</v>
      </c>
      <c r="L805" s="177"/>
      <c r="M805" s="178" t="s">
        <v>1</v>
      </c>
      <c r="N805" s="179" t="s">
        <v>45</v>
      </c>
      <c r="P805" s="140">
        <f>O805*H805</f>
        <v>0</v>
      </c>
      <c r="Q805" s="140">
        <v>2.2000000000000001E-3</v>
      </c>
      <c r="R805" s="140">
        <f>Q805*H805</f>
        <v>4.4000000000000003E-3</v>
      </c>
      <c r="S805" s="140">
        <v>0</v>
      </c>
      <c r="T805" s="141">
        <f>S805*H805</f>
        <v>0</v>
      </c>
      <c r="AR805" s="142" t="s">
        <v>196</v>
      </c>
      <c r="AT805" s="142" t="s">
        <v>340</v>
      </c>
      <c r="AU805" s="142" t="s">
        <v>90</v>
      </c>
      <c r="AY805" s="16" t="s">
        <v>128</v>
      </c>
      <c r="BE805" s="143">
        <f>IF(N805="základní",J805,0)</f>
        <v>0</v>
      </c>
      <c r="BF805" s="143">
        <f>IF(N805="snížená",J805,0)</f>
        <v>0</v>
      </c>
      <c r="BG805" s="143">
        <f>IF(N805="zákl. přenesená",J805,0)</f>
        <v>0</v>
      </c>
      <c r="BH805" s="143">
        <f>IF(N805="sníž. přenesená",J805,0)</f>
        <v>0</v>
      </c>
      <c r="BI805" s="143">
        <f>IF(N805="nulová",J805,0)</f>
        <v>0</v>
      </c>
      <c r="BJ805" s="16" t="s">
        <v>88</v>
      </c>
      <c r="BK805" s="143">
        <f>ROUND(I805*H805,2)</f>
        <v>0</v>
      </c>
      <c r="BL805" s="16" t="s">
        <v>135</v>
      </c>
      <c r="BM805" s="142" t="s">
        <v>753</v>
      </c>
    </row>
    <row r="806" spans="2:65" s="1" customFormat="1" ht="19.5">
      <c r="B806" s="31"/>
      <c r="D806" s="144" t="s">
        <v>137</v>
      </c>
      <c r="F806" s="145" t="s">
        <v>752</v>
      </c>
      <c r="I806" s="146"/>
      <c r="L806" s="31"/>
      <c r="M806" s="147"/>
      <c r="T806" s="55"/>
      <c r="AT806" s="16" t="s">
        <v>137</v>
      </c>
      <c r="AU806" s="16" t="s">
        <v>90</v>
      </c>
    </row>
    <row r="807" spans="2:65" s="12" customFormat="1" ht="11.25">
      <c r="B807" s="150"/>
      <c r="D807" s="144" t="s">
        <v>141</v>
      </c>
      <c r="E807" s="151" t="s">
        <v>1</v>
      </c>
      <c r="F807" s="152" t="s">
        <v>749</v>
      </c>
      <c r="H807" s="151" t="s">
        <v>1</v>
      </c>
      <c r="I807" s="153"/>
      <c r="L807" s="150"/>
      <c r="M807" s="154"/>
      <c r="T807" s="155"/>
      <c r="AT807" s="151" t="s">
        <v>141</v>
      </c>
      <c r="AU807" s="151" t="s">
        <v>90</v>
      </c>
      <c r="AV807" s="12" t="s">
        <v>88</v>
      </c>
      <c r="AW807" s="12" t="s">
        <v>36</v>
      </c>
      <c r="AX807" s="12" t="s">
        <v>80</v>
      </c>
      <c r="AY807" s="151" t="s">
        <v>128</v>
      </c>
    </row>
    <row r="808" spans="2:65" s="13" customFormat="1" ht="11.25">
      <c r="B808" s="156"/>
      <c r="D808" s="144" t="s">
        <v>141</v>
      </c>
      <c r="E808" s="157" t="s">
        <v>1</v>
      </c>
      <c r="F808" s="158" t="s">
        <v>90</v>
      </c>
      <c r="H808" s="159">
        <v>2</v>
      </c>
      <c r="I808" s="160"/>
      <c r="L808" s="156"/>
      <c r="M808" s="161"/>
      <c r="T808" s="162"/>
      <c r="AT808" s="157" t="s">
        <v>141</v>
      </c>
      <c r="AU808" s="157" t="s">
        <v>90</v>
      </c>
      <c r="AV808" s="13" t="s">
        <v>90</v>
      </c>
      <c r="AW808" s="13" t="s">
        <v>36</v>
      </c>
      <c r="AX808" s="13" t="s">
        <v>88</v>
      </c>
      <c r="AY808" s="157" t="s">
        <v>128</v>
      </c>
    </row>
    <row r="809" spans="2:65" s="1" customFormat="1" ht="24.2" customHeight="1">
      <c r="B809" s="31"/>
      <c r="C809" s="170" t="s">
        <v>754</v>
      </c>
      <c r="D809" s="170" t="s">
        <v>340</v>
      </c>
      <c r="E809" s="171" t="s">
        <v>755</v>
      </c>
      <c r="F809" s="172" t="s">
        <v>756</v>
      </c>
      <c r="G809" s="173" t="s">
        <v>213</v>
      </c>
      <c r="H809" s="174">
        <v>2</v>
      </c>
      <c r="I809" s="175"/>
      <c r="J809" s="176">
        <f>ROUND(I809*H809,2)</f>
        <v>0</v>
      </c>
      <c r="K809" s="172" t="s">
        <v>134</v>
      </c>
      <c r="L809" s="177"/>
      <c r="M809" s="178" t="s">
        <v>1</v>
      </c>
      <c r="N809" s="179" t="s">
        <v>45</v>
      </c>
      <c r="P809" s="140">
        <f>O809*H809</f>
        <v>0</v>
      </c>
      <c r="Q809" s="140">
        <v>0.108</v>
      </c>
      <c r="R809" s="140">
        <f>Q809*H809</f>
        <v>0.216</v>
      </c>
      <c r="S809" s="140">
        <v>0</v>
      </c>
      <c r="T809" s="141">
        <f>S809*H809</f>
        <v>0</v>
      </c>
      <c r="AR809" s="142" t="s">
        <v>196</v>
      </c>
      <c r="AT809" s="142" t="s">
        <v>340</v>
      </c>
      <c r="AU809" s="142" t="s">
        <v>90</v>
      </c>
      <c r="AY809" s="16" t="s">
        <v>128</v>
      </c>
      <c r="BE809" s="143">
        <f>IF(N809="základní",J809,0)</f>
        <v>0</v>
      </c>
      <c r="BF809" s="143">
        <f>IF(N809="snížená",J809,0)</f>
        <v>0</v>
      </c>
      <c r="BG809" s="143">
        <f>IF(N809="zákl. přenesená",J809,0)</f>
        <v>0</v>
      </c>
      <c r="BH809" s="143">
        <f>IF(N809="sníž. přenesená",J809,0)</f>
        <v>0</v>
      </c>
      <c r="BI809" s="143">
        <f>IF(N809="nulová",J809,0)</f>
        <v>0</v>
      </c>
      <c r="BJ809" s="16" t="s">
        <v>88</v>
      </c>
      <c r="BK809" s="143">
        <f>ROUND(I809*H809,2)</f>
        <v>0</v>
      </c>
      <c r="BL809" s="16" t="s">
        <v>135</v>
      </c>
      <c r="BM809" s="142" t="s">
        <v>757</v>
      </c>
    </row>
    <row r="810" spans="2:65" s="1" customFormat="1" ht="11.25">
      <c r="B810" s="31"/>
      <c r="D810" s="144" t="s">
        <v>137</v>
      </c>
      <c r="F810" s="145" t="s">
        <v>756</v>
      </c>
      <c r="I810" s="146"/>
      <c r="L810" s="31"/>
      <c r="M810" s="147"/>
      <c r="T810" s="55"/>
      <c r="AT810" s="16" t="s">
        <v>137</v>
      </c>
      <c r="AU810" s="16" t="s">
        <v>90</v>
      </c>
    </row>
    <row r="811" spans="2:65" s="12" customFormat="1" ht="11.25">
      <c r="B811" s="150"/>
      <c r="D811" s="144" t="s">
        <v>141</v>
      </c>
      <c r="E811" s="151" t="s">
        <v>1</v>
      </c>
      <c r="F811" s="152" t="s">
        <v>749</v>
      </c>
      <c r="H811" s="151" t="s">
        <v>1</v>
      </c>
      <c r="I811" s="153"/>
      <c r="L811" s="150"/>
      <c r="M811" s="154"/>
      <c r="T811" s="155"/>
      <c r="AT811" s="151" t="s">
        <v>141</v>
      </c>
      <c r="AU811" s="151" t="s">
        <v>90</v>
      </c>
      <c r="AV811" s="12" t="s">
        <v>88</v>
      </c>
      <c r="AW811" s="12" t="s">
        <v>36</v>
      </c>
      <c r="AX811" s="12" t="s">
        <v>80</v>
      </c>
      <c r="AY811" s="151" t="s">
        <v>128</v>
      </c>
    </row>
    <row r="812" spans="2:65" s="13" customFormat="1" ht="11.25">
      <c r="B812" s="156"/>
      <c r="D812" s="144" t="s">
        <v>141</v>
      </c>
      <c r="E812" s="157" t="s">
        <v>1</v>
      </c>
      <c r="F812" s="158" t="s">
        <v>90</v>
      </c>
      <c r="H812" s="159">
        <v>2</v>
      </c>
      <c r="I812" s="160"/>
      <c r="L812" s="156"/>
      <c r="M812" s="161"/>
      <c r="T812" s="162"/>
      <c r="AT812" s="157" t="s">
        <v>141</v>
      </c>
      <c r="AU812" s="157" t="s">
        <v>90</v>
      </c>
      <c r="AV812" s="13" t="s">
        <v>90</v>
      </c>
      <c r="AW812" s="13" t="s">
        <v>36</v>
      </c>
      <c r="AX812" s="13" t="s">
        <v>88</v>
      </c>
      <c r="AY812" s="157" t="s">
        <v>128</v>
      </c>
    </row>
    <row r="813" spans="2:65" s="1" customFormat="1" ht="21.75" customHeight="1">
      <c r="B813" s="31"/>
      <c r="C813" s="170" t="s">
        <v>758</v>
      </c>
      <c r="D813" s="170" t="s">
        <v>340</v>
      </c>
      <c r="E813" s="171" t="s">
        <v>759</v>
      </c>
      <c r="F813" s="172" t="s">
        <v>760</v>
      </c>
      <c r="G813" s="173" t="s">
        <v>213</v>
      </c>
      <c r="H813" s="174">
        <v>2</v>
      </c>
      <c r="I813" s="175"/>
      <c r="J813" s="176">
        <f>ROUND(I813*H813,2)</f>
        <v>0</v>
      </c>
      <c r="K813" s="172" t="s">
        <v>134</v>
      </c>
      <c r="L813" s="177"/>
      <c r="M813" s="178" t="s">
        <v>1</v>
      </c>
      <c r="N813" s="179" t="s">
        <v>45</v>
      </c>
      <c r="P813" s="140">
        <f>O813*H813</f>
        <v>0</v>
      </c>
      <c r="Q813" s="140">
        <v>8.5000000000000006E-3</v>
      </c>
      <c r="R813" s="140">
        <f>Q813*H813</f>
        <v>1.7000000000000001E-2</v>
      </c>
      <c r="S813" s="140">
        <v>0</v>
      </c>
      <c r="T813" s="141">
        <f>S813*H813</f>
        <v>0</v>
      </c>
      <c r="AR813" s="142" t="s">
        <v>196</v>
      </c>
      <c r="AT813" s="142" t="s">
        <v>340</v>
      </c>
      <c r="AU813" s="142" t="s">
        <v>90</v>
      </c>
      <c r="AY813" s="16" t="s">
        <v>128</v>
      </c>
      <c r="BE813" s="143">
        <f>IF(N813="základní",J813,0)</f>
        <v>0</v>
      </c>
      <c r="BF813" s="143">
        <f>IF(N813="snížená",J813,0)</f>
        <v>0</v>
      </c>
      <c r="BG813" s="143">
        <f>IF(N813="zákl. přenesená",J813,0)</f>
        <v>0</v>
      </c>
      <c r="BH813" s="143">
        <f>IF(N813="sníž. přenesená",J813,0)</f>
        <v>0</v>
      </c>
      <c r="BI813" s="143">
        <f>IF(N813="nulová",J813,0)</f>
        <v>0</v>
      </c>
      <c r="BJ813" s="16" t="s">
        <v>88</v>
      </c>
      <c r="BK813" s="143">
        <f>ROUND(I813*H813,2)</f>
        <v>0</v>
      </c>
      <c r="BL813" s="16" t="s">
        <v>135</v>
      </c>
      <c r="BM813" s="142" t="s">
        <v>761</v>
      </c>
    </row>
    <row r="814" spans="2:65" s="1" customFormat="1" ht="11.25">
      <c r="B814" s="31"/>
      <c r="D814" s="144" t="s">
        <v>137</v>
      </c>
      <c r="F814" s="145" t="s">
        <v>760</v>
      </c>
      <c r="I814" s="146"/>
      <c r="L814" s="31"/>
      <c r="M814" s="147"/>
      <c r="T814" s="55"/>
      <c r="AT814" s="16" t="s">
        <v>137</v>
      </c>
      <c r="AU814" s="16" t="s">
        <v>90</v>
      </c>
    </row>
    <row r="815" spans="2:65" s="12" customFormat="1" ht="11.25">
      <c r="B815" s="150"/>
      <c r="D815" s="144" t="s">
        <v>141</v>
      </c>
      <c r="E815" s="151" t="s">
        <v>1</v>
      </c>
      <c r="F815" s="152" t="s">
        <v>749</v>
      </c>
      <c r="H815" s="151" t="s">
        <v>1</v>
      </c>
      <c r="I815" s="153"/>
      <c r="L815" s="150"/>
      <c r="M815" s="154"/>
      <c r="T815" s="155"/>
      <c r="AT815" s="151" t="s">
        <v>141</v>
      </c>
      <c r="AU815" s="151" t="s">
        <v>90</v>
      </c>
      <c r="AV815" s="12" t="s">
        <v>88</v>
      </c>
      <c r="AW815" s="12" t="s">
        <v>36</v>
      </c>
      <c r="AX815" s="12" t="s">
        <v>80</v>
      </c>
      <c r="AY815" s="151" t="s">
        <v>128</v>
      </c>
    </row>
    <row r="816" spans="2:65" s="13" customFormat="1" ht="11.25">
      <c r="B816" s="156"/>
      <c r="D816" s="144" t="s">
        <v>141</v>
      </c>
      <c r="E816" s="157" t="s">
        <v>1</v>
      </c>
      <c r="F816" s="158" t="s">
        <v>90</v>
      </c>
      <c r="H816" s="159">
        <v>2</v>
      </c>
      <c r="I816" s="160"/>
      <c r="L816" s="156"/>
      <c r="M816" s="161"/>
      <c r="T816" s="162"/>
      <c r="AT816" s="157" t="s">
        <v>141</v>
      </c>
      <c r="AU816" s="157" t="s">
        <v>90</v>
      </c>
      <c r="AV816" s="13" t="s">
        <v>90</v>
      </c>
      <c r="AW816" s="13" t="s">
        <v>36</v>
      </c>
      <c r="AX816" s="13" t="s">
        <v>88</v>
      </c>
      <c r="AY816" s="157" t="s">
        <v>128</v>
      </c>
    </row>
    <row r="817" spans="2:65" s="1" customFormat="1" ht="24.2" customHeight="1">
      <c r="B817" s="31"/>
      <c r="C817" s="131" t="s">
        <v>762</v>
      </c>
      <c r="D817" s="131" t="s">
        <v>130</v>
      </c>
      <c r="E817" s="132" t="s">
        <v>763</v>
      </c>
      <c r="F817" s="133" t="s">
        <v>764</v>
      </c>
      <c r="G817" s="134" t="s">
        <v>241</v>
      </c>
      <c r="H817" s="135">
        <v>10.16</v>
      </c>
      <c r="I817" s="136"/>
      <c r="J817" s="137">
        <f>ROUND(I817*H817,2)</f>
        <v>0</v>
      </c>
      <c r="K817" s="133" t="s">
        <v>134</v>
      </c>
      <c r="L817" s="31"/>
      <c r="M817" s="138" t="s">
        <v>1</v>
      </c>
      <c r="N817" s="139" t="s">
        <v>45</v>
      </c>
      <c r="P817" s="140">
        <f>O817*H817</f>
        <v>0</v>
      </c>
      <c r="Q817" s="140">
        <v>0</v>
      </c>
      <c r="R817" s="140">
        <f>Q817*H817</f>
        <v>0</v>
      </c>
      <c r="S817" s="140">
        <v>0</v>
      </c>
      <c r="T817" s="141">
        <f>S817*H817</f>
        <v>0</v>
      </c>
      <c r="AR817" s="142" t="s">
        <v>135</v>
      </c>
      <c r="AT817" s="142" t="s">
        <v>130</v>
      </c>
      <c r="AU817" s="142" t="s">
        <v>90</v>
      </c>
      <c r="AY817" s="16" t="s">
        <v>128</v>
      </c>
      <c r="BE817" s="143">
        <f>IF(N817="základní",J817,0)</f>
        <v>0</v>
      </c>
      <c r="BF817" s="143">
        <f>IF(N817="snížená",J817,0)</f>
        <v>0</v>
      </c>
      <c r="BG817" s="143">
        <f>IF(N817="zákl. přenesená",J817,0)</f>
        <v>0</v>
      </c>
      <c r="BH817" s="143">
        <f>IF(N817="sníž. přenesená",J817,0)</f>
        <v>0</v>
      </c>
      <c r="BI817" s="143">
        <f>IF(N817="nulová",J817,0)</f>
        <v>0</v>
      </c>
      <c r="BJ817" s="16" t="s">
        <v>88</v>
      </c>
      <c r="BK817" s="143">
        <f>ROUND(I817*H817,2)</f>
        <v>0</v>
      </c>
      <c r="BL817" s="16" t="s">
        <v>135</v>
      </c>
      <c r="BM817" s="142" t="s">
        <v>765</v>
      </c>
    </row>
    <row r="818" spans="2:65" s="1" customFormat="1" ht="19.5">
      <c r="B818" s="31"/>
      <c r="D818" s="144" t="s">
        <v>137</v>
      </c>
      <c r="F818" s="145" t="s">
        <v>766</v>
      </c>
      <c r="I818" s="146"/>
      <c r="L818" s="31"/>
      <c r="M818" s="147"/>
      <c r="T818" s="55"/>
      <c r="AT818" s="16" t="s">
        <v>137</v>
      </c>
      <c r="AU818" s="16" t="s">
        <v>90</v>
      </c>
    </row>
    <row r="819" spans="2:65" s="1" customFormat="1" ht="11.25">
      <c r="B819" s="31"/>
      <c r="D819" s="148" t="s">
        <v>139</v>
      </c>
      <c r="F819" s="149" t="s">
        <v>767</v>
      </c>
      <c r="I819" s="146"/>
      <c r="L819" s="31"/>
      <c r="M819" s="147"/>
      <c r="T819" s="55"/>
      <c r="AT819" s="16" t="s">
        <v>139</v>
      </c>
      <c r="AU819" s="16" t="s">
        <v>90</v>
      </c>
    </row>
    <row r="820" spans="2:65" s="12" customFormat="1" ht="11.25">
      <c r="B820" s="150"/>
      <c r="D820" s="144" t="s">
        <v>141</v>
      </c>
      <c r="E820" s="151" t="s">
        <v>1</v>
      </c>
      <c r="F820" s="152" t="s">
        <v>378</v>
      </c>
      <c r="H820" s="151" t="s">
        <v>1</v>
      </c>
      <c r="I820" s="153"/>
      <c r="L820" s="150"/>
      <c r="M820" s="154"/>
      <c r="T820" s="155"/>
      <c r="AT820" s="151" t="s">
        <v>141</v>
      </c>
      <c r="AU820" s="151" t="s">
        <v>90</v>
      </c>
      <c r="AV820" s="12" t="s">
        <v>88</v>
      </c>
      <c r="AW820" s="12" t="s">
        <v>36</v>
      </c>
      <c r="AX820" s="12" t="s">
        <v>80</v>
      </c>
      <c r="AY820" s="151" t="s">
        <v>128</v>
      </c>
    </row>
    <row r="821" spans="2:65" s="12" customFormat="1" ht="11.25">
      <c r="B821" s="150"/>
      <c r="D821" s="144" t="s">
        <v>141</v>
      </c>
      <c r="E821" s="151" t="s">
        <v>1</v>
      </c>
      <c r="F821" s="152" t="s">
        <v>768</v>
      </c>
      <c r="H821" s="151" t="s">
        <v>1</v>
      </c>
      <c r="I821" s="153"/>
      <c r="L821" s="150"/>
      <c r="M821" s="154"/>
      <c r="T821" s="155"/>
      <c r="AT821" s="151" t="s">
        <v>141</v>
      </c>
      <c r="AU821" s="151" t="s">
        <v>90</v>
      </c>
      <c r="AV821" s="12" t="s">
        <v>88</v>
      </c>
      <c r="AW821" s="12" t="s">
        <v>36</v>
      </c>
      <c r="AX821" s="12" t="s">
        <v>80</v>
      </c>
      <c r="AY821" s="151" t="s">
        <v>128</v>
      </c>
    </row>
    <row r="822" spans="2:65" s="13" customFormat="1" ht="11.25">
      <c r="B822" s="156"/>
      <c r="D822" s="144" t="s">
        <v>141</v>
      </c>
      <c r="E822" s="157" t="s">
        <v>1</v>
      </c>
      <c r="F822" s="158" t="s">
        <v>769</v>
      </c>
      <c r="H822" s="159">
        <v>2.16</v>
      </c>
      <c r="I822" s="160"/>
      <c r="L822" s="156"/>
      <c r="M822" s="161"/>
      <c r="T822" s="162"/>
      <c r="AT822" s="157" t="s">
        <v>141</v>
      </c>
      <c r="AU822" s="157" t="s">
        <v>90</v>
      </c>
      <c r="AV822" s="13" t="s">
        <v>90</v>
      </c>
      <c r="AW822" s="13" t="s">
        <v>36</v>
      </c>
      <c r="AX822" s="13" t="s">
        <v>80</v>
      </c>
      <c r="AY822" s="157" t="s">
        <v>128</v>
      </c>
    </row>
    <row r="823" spans="2:65" s="12" customFormat="1" ht="11.25">
      <c r="B823" s="150"/>
      <c r="D823" s="144" t="s">
        <v>141</v>
      </c>
      <c r="E823" s="151" t="s">
        <v>1</v>
      </c>
      <c r="F823" s="152" t="s">
        <v>770</v>
      </c>
      <c r="H823" s="151" t="s">
        <v>1</v>
      </c>
      <c r="I823" s="153"/>
      <c r="L823" s="150"/>
      <c r="M823" s="154"/>
      <c r="T823" s="155"/>
      <c r="AT823" s="151" t="s">
        <v>141</v>
      </c>
      <c r="AU823" s="151" t="s">
        <v>90</v>
      </c>
      <c r="AV823" s="12" t="s">
        <v>88</v>
      </c>
      <c r="AW823" s="12" t="s">
        <v>36</v>
      </c>
      <c r="AX823" s="12" t="s">
        <v>80</v>
      </c>
      <c r="AY823" s="151" t="s">
        <v>128</v>
      </c>
    </row>
    <row r="824" spans="2:65" s="13" customFormat="1" ht="11.25">
      <c r="B824" s="156"/>
      <c r="D824" s="144" t="s">
        <v>141</v>
      </c>
      <c r="E824" s="157" t="s">
        <v>1</v>
      </c>
      <c r="F824" s="158" t="s">
        <v>771</v>
      </c>
      <c r="H824" s="159">
        <v>8</v>
      </c>
      <c r="I824" s="160"/>
      <c r="L824" s="156"/>
      <c r="M824" s="161"/>
      <c r="T824" s="162"/>
      <c r="AT824" s="157" t="s">
        <v>141</v>
      </c>
      <c r="AU824" s="157" t="s">
        <v>90</v>
      </c>
      <c r="AV824" s="13" t="s">
        <v>90</v>
      </c>
      <c r="AW824" s="13" t="s">
        <v>36</v>
      </c>
      <c r="AX824" s="13" t="s">
        <v>80</v>
      </c>
      <c r="AY824" s="157" t="s">
        <v>128</v>
      </c>
    </row>
    <row r="825" spans="2:65" s="14" customFormat="1" ht="11.25">
      <c r="B825" s="163"/>
      <c r="D825" s="144" t="s">
        <v>141</v>
      </c>
      <c r="E825" s="164" t="s">
        <v>1</v>
      </c>
      <c r="F825" s="165" t="s">
        <v>149</v>
      </c>
      <c r="H825" s="166">
        <v>10.16</v>
      </c>
      <c r="I825" s="167"/>
      <c r="L825" s="163"/>
      <c r="M825" s="168"/>
      <c r="T825" s="169"/>
      <c r="AT825" s="164" t="s">
        <v>141</v>
      </c>
      <c r="AU825" s="164" t="s">
        <v>90</v>
      </c>
      <c r="AV825" s="14" t="s">
        <v>135</v>
      </c>
      <c r="AW825" s="14" t="s">
        <v>36</v>
      </c>
      <c r="AX825" s="14" t="s">
        <v>88</v>
      </c>
      <c r="AY825" s="164" t="s">
        <v>128</v>
      </c>
    </row>
    <row r="826" spans="2:65" s="1" customFormat="1" ht="21.75" customHeight="1">
      <c r="B826" s="31"/>
      <c r="C826" s="131" t="s">
        <v>772</v>
      </c>
      <c r="D826" s="131" t="s">
        <v>130</v>
      </c>
      <c r="E826" s="132" t="s">
        <v>773</v>
      </c>
      <c r="F826" s="133" t="s">
        <v>774</v>
      </c>
      <c r="G826" s="134" t="s">
        <v>174</v>
      </c>
      <c r="H826" s="135">
        <v>216</v>
      </c>
      <c r="I826" s="136"/>
      <c r="J826" s="137">
        <f>ROUND(I826*H826,2)</f>
        <v>0</v>
      </c>
      <c r="K826" s="133" t="s">
        <v>134</v>
      </c>
      <c r="L826" s="31"/>
      <c r="M826" s="138" t="s">
        <v>1</v>
      </c>
      <c r="N826" s="139" t="s">
        <v>45</v>
      </c>
      <c r="P826" s="140">
        <f>O826*H826</f>
        <v>0</v>
      </c>
      <c r="Q826" s="140">
        <v>9.0000000000000006E-5</v>
      </c>
      <c r="R826" s="140">
        <f>Q826*H826</f>
        <v>1.9440000000000002E-2</v>
      </c>
      <c r="S826" s="140">
        <v>0</v>
      </c>
      <c r="T826" s="141">
        <f>S826*H826</f>
        <v>0</v>
      </c>
      <c r="AR826" s="142" t="s">
        <v>135</v>
      </c>
      <c r="AT826" s="142" t="s">
        <v>130</v>
      </c>
      <c r="AU826" s="142" t="s">
        <v>90</v>
      </c>
      <c r="AY826" s="16" t="s">
        <v>128</v>
      </c>
      <c r="BE826" s="143">
        <f>IF(N826="základní",J826,0)</f>
        <v>0</v>
      </c>
      <c r="BF826" s="143">
        <f>IF(N826="snížená",J826,0)</f>
        <v>0</v>
      </c>
      <c r="BG826" s="143">
        <f>IF(N826="zákl. přenesená",J826,0)</f>
        <v>0</v>
      </c>
      <c r="BH826" s="143">
        <f>IF(N826="sníž. přenesená",J826,0)</f>
        <v>0</v>
      </c>
      <c r="BI826" s="143">
        <f>IF(N826="nulová",J826,0)</f>
        <v>0</v>
      </c>
      <c r="BJ826" s="16" t="s">
        <v>88</v>
      </c>
      <c r="BK826" s="143">
        <f>ROUND(I826*H826,2)</f>
        <v>0</v>
      </c>
      <c r="BL826" s="16" t="s">
        <v>135</v>
      </c>
      <c r="BM826" s="142" t="s">
        <v>775</v>
      </c>
    </row>
    <row r="827" spans="2:65" s="1" customFormat="1" ht="11.25">
      <c r="B827" s="31"/>
      <c r="D827" s="144" t="s">
        <v>137</v>
      </c>
      <c r="F827" s="145" t="s">
        <v>776</v>
      </c>
      <c r="I827" s="146"/>
      <c r="L827" s="31"/>
      <c r="M827" s="147"/>
      <c r="T827" s="55"/>
      <c r="AT827" s="16" t="s">
        <v>137</v>
      </c>
      <c r="AU827" s="16" t="s">
        <v>90</v>
      </c>
    </row>
    <row r="828" spans="2:65" s="1" customFormat="1" ht="11.25">
      <c r="B828" s="31"/>
      <c r="D828" s="148" t="s">
        <v>139</v>
      </c>
      <c r="F828" s="149" t="s">
        <v>777</v>
      </c>
      <c r="I828" s="146"/>
      <c r="L828" s="31"/>
      <c r="M828" s="147"/>
      <c r="T828" s="55"/>
      <c r="AT828" s="16" t="s">
        <v>139</v>
      </c>
      <c r="AU828" s="16" t="s">
        <v>90</v>
      </c>
    </row>
    <row r="829" spans="2:65" s="12" customFormat="1" ht="11.25">
      <c r="B829" s="150"/>
      <c r="D829" s="144" t="s">
        <v>141</v>
      </c>
      <c r="E829" s="151" t="s">
        <v>1</v>
      </c>
      <c r="F829" s="152" t="s">
        <v>778</v>
      </c>
      <c r="H829" s="151" t="s">
        <v>1</v>
      </c>
      <c r="I829" s="153"/>
      <c r="L829" s="150"/>
      <c r="M829" s="154"/>
      <c r="T829" s="155"/>
      <c r="AT829" s="151" t="s">
        <v>141</v>
      </c>
      <c r="AU829" s="151" t="s">
        <v>90</v>
      </c>
      <c r="AV829" s="12" t="s">
        <v>88</v>
      </c>
      <c r="AW829" s="12" t="s">
        <v>36</v>
      </c>
      <c r="AX829" s="12" t="s">
        <v>80</v>
      </c>
      <c r="AY829" s="151" t="s">
        <v>128</v>
      </c>
    </row>
    <row r="830" spans="2:65" s="12" customFormat="1" ht="11.25">
      <c r="B830" s="150"/>
      <c r="D830" s="144" t="s">
        <v>141</v>
      </c>
      <c r="E830" s="151" t="s">
        <v>1</v>
      </c>
      <c r="F830" s="152" t="s">
        <v>143</v>
      </c>
      <c r="H830" s="151" t="s">
        <v>1</v>
      </c>
      <c r="I830" s="153"/>
      <c r="L830" s="150"/>
      <c r="M830" s="154"/>
      <c r="T830" s="155"/>
      <c r="AT830" s="151" t="s">
        <v>141</v>
      </c>
      <c r="AU830" s="151" t="s">
        <v>90</v>
      </c>
      <c r="AV830" s="12" t="s">
        <v>88</v>
      </c>
      <c r="AW830" s="12" t="s">
        <v>36</v>
      </c>
      <c r="AX830" s="12" t="s">
        <v>80</v>
      </c>
      <c r="AY830" s="151" t="s">
        <v>128</v>
      </c>
    </row>
    <row r="831" spans="2:65" s="13" customFormat="1" ht="11.25">
      <c r="B831" s="156"/>
      <c r="D831" s="144" t="s">
        <v>141</v>
      </c>
      <c r="E831" s="157" t="s">
        <v>1</v>
      </c>
      <c r="F831" s="158" t="s">
        <v>178</v>
      </c>
      <c r="H831" s="159">
        <v>180</v>
      </c>
      <c r="I831" s="160"/>
      <c r="L831" s="156"/>
      <c r="M831" s="161"/>
      <c r="T831" s="162"/>
      <c r="AT831" s="157" t="s">
        <v>141</v>
      </c>
      <c r="AU831" s="157" t="s">
        <v>90</v>
      </c>
      <c r="AV831" s="13" t="s">
        <v>90</v>
      </c>
      <c r="AW831" s="13" t="s">
        <v>36</v>
      </c>
      <c r="AX831" s="13" t="s">
        <v>80</v>
      </c>
      <c r="AY831" s="157" t="s">
        <v>128</v>
      </c>
    </row>
    <row r="832" spans="2:65" s="12" customFormat="1" ht="11.25">
      <c r="B832" s="150"/>
      <c r="D832" s="144" t="s">
        <v>141</v>
      </c>
      <c r="E832" s="151" t="s">
        <v>1</v>
      </c>
      <c r="F832" s="152" t="s">
        <v>145</v>
      </c>
      <c r="H832" s="151" t="s">
        <v>1</v>
      </c>
      <c r="I832" s="153"/>
      <c r="L832" s="150"/>
      <c r="M832" s="154"/>
      <c r="T832" s="155"/>
      <c r="AT832" s="151" t="s">
        <v>141</v>
      </c>
      <c r="AU832" s="151" t="s">
        <v>90</v>
      </c>
      <c r="AV832" s="12" t="s">
        <v>88</v>
      </c>
      <c r="AW832" s="12" t="s">
        <v>36</v>
      </c>
      <c r="AX832" s="12" t="s">
        <v>80</v>
      </c>
      <c r="AY832" s="151" t="s">
        <v>128</v>
      </c>
    </row>
    <row r="833" spans="2:65" s="13" customFormat="1" ht="11.25">
      <c r="B833" s="156"/>
      <c r="D833" s="144" t="s">
        <v>141</v>
      </c>
      <c r="E833" s="157" t="s">
        <v>1</v>
      </c>
      <c r="F833" s="158" t="s">
        <v>372</v>
      </c>
      <c r="H833" s="159">
        <v>32</v>
      </c>
      <c r="I833" s="160"/>
      <c r="L833" s="156"/>
      <c r="M833" s="161"/>
      <c r="T833" s="162"/>
      <c r="AT833" s="157" t="s">
        <v>141</v>
      </c>
      <c r="AU833" s="157" t="s">
        <v>90</v>
      </c>
      <c r="AV833" s="13" t="s">
        <v>90</v>
      </c>
      <c r="AW833" s="13" t="s">
        <v>36</v>
      </c>
      <c r="AX833" s="13" t="s">
        <v>80</v>
      </c>
      <c r="AY833" s="157" t="s">
        <v>128</v>
      </c>
    </row>
    <row r="834" spans="2:65" s="12" customFormat="1" ht="11.25">
      <c r="B834" s="150"/>
      <c r="D834" s="144" t="s">
        <v>141</v>
      </c>
      <c r="E834" s="151" t="s">
        <v>1</v>
      </c>
      <c r="F834" s="152" t="s">
        <v>779</v>
      </c>
      <c r="H834" s="151" t="s">
        <v>1</v>
      </c>
      <c r="I834" s="153"/>
      <c r="L834" s="150"/>
      <c r="M834" s="154"/>
      <c r="T834" s="155"/>
      <c r="AT834" s="151" t="s">
        <v>141</v>
      </c>
      <c r="AU834" s="151" t="s">
        <v>90</v>
      </c>
      <c r="AV834" s="12" t="s">
        <v>88</v>
      </c>
      <c r="AW834" s="12" t="s">
        <v>36</v>
      </c>
      <c r="AX834" s="12" t="s">
        <v>80</v>
      </c>
      <c r="AY834" s="151" t="s">
        <v>128</v>
      </c>
    </row>
    <row r="835" spans="2:65" s="13" customFormat="1" ht="11.25">
      <c r="B835" s="156"/>
      <c r="D835" s="144" t="s">
        <v>141</v>
      </c>
      <c r="E835" s="157" t="s">
        <v>1</v>
      </c>
      <c r="F835" s="158" t="s">
        <v>135</v>
      </c>
      <c r="H835" s="159">
        <v>4</v>
      </c>
      <c r="I835" s="160"/>
      <c r="L835" s="156"/>
      <c r="M835" s="161"/>
      <c r="T835" s="162"/>
      <c r="AT835" s="157" t="s">
        <v>141</v>
      </c>
      <c r="AU835" s="157" t="s">
        <v>90</v>
      </c>
      <c r="AV835" s="13" t="s">
        <v>90</v>
      </c>
      <c r="AW835" s="13" t="s">
        <v>36</v>
      </c>
      <c r="AX835" s="13" t="s">
        <v>80</v>
      </c>
      <c r="AY835" s="157" t="s">
        <v>128</v>
      </c>
    </row>
    <row r="836" spans="2:65" s="14" customFormat="1" ht="11.25">
      <c r="B836" s="163"/>
      <c r="D836" s="144" t="s">
        <v>141</v>
      </c>
      <c r="E836" s="164" t="s">
        <v>1</v>
      </c>
      <c r="F836" s="165" t="s">
        <v>149</v>
      </c>
      <c r="H836" s="166">
        <v>216</v>
      </c>
      <c r="I836" s="167"/>
      <c r="L836" s="163"/>
      <c r="M836" s="168"/>
      <c r="T836" s="169"/>
      <c r="AT836" s="164" t="s">
        <v>141</v>
      </c>
      <c r="AU836" s="164" t="s">
        <v>90</v>
      </c>
      <c r="AV836" s="14" t="s">
        <v>135</v>
      </c>
      <c r="AW836" s="14" t="s">
        <v>36</v>
      </c>
      <c r="AX836" s="14" t="s">
        <v>88</v>
      </c>
      <c r="AY836" s="164" t="s">
        <v>128</v>
      </c>
    </row>
    <row r="837" spans="2:65" s="11" customFormat="1" ht="22.9" customHeight="1">
      <c r="B837" s="119"/>
      <c r="D837" s="120" t="s">
        <v>79</v>
      </c>
      <c r="E837" s="129" t="s">
        <v>204</v>
      </c>
      <c r="F837" s="129" t="s">
        <v>780</v>
      </c>
      <c r="I837" s="122"/>
      <c r="J837" s="130">
        <f>BK837</f>
        <v>0</v>
      </c>
      <c r="L837" s="119"/>
      <c r="M837" s="124"/>
      <c r="P837" s="125">
        <f>SUM(P838:P945)</f>
        <v>0</v>
      </c>
      <c r="R837" s="125">
        <f>SUM(R838:R945)</f>
        <v>38.148830899999993</v>
      </c>
      <c r="T837" s="126">
        <f>SUM(T838:T945)</f>
        <v>29.242799999999999</v>
      </c>
      <c r="AR837" s="120" t="s">
        <v>88</v>
      </c>
      <c r="AT837" s="127" t="s">
        <v>79</v>
      </c>
      <c r="AU837" s="127" t="s">
        <v>88</v>
      </c>
      <c r="AY837" s="120" t="s">
        <v>128</v>
      </c>
      <c r="BK837" s="128">
        <f>SUM(BK838:BK945)</f>
        <v>0</v>
      </c>
    </row>
    <row r="838" spans="2:65" s="1" customFormat="1" ht="24.2" customHeight="1">
      <c r="B838" s="31"/>
      <c r="C838" s="131" t="s">
        <v>781</v>
      </c>
      <c r="D838" s="131" t="s">
        <v>130</v>
      </c>
      <c r="E838" s="132" t="s">
        <v>782</v>
      </c>
      <c r="F838" s="133" t="s">
        <v>783</v>
      </c>
      <c r="G838" s="134" t="s">
        <v>174</v>
      </c>
      <c r="H838" s="135">
        <v>180</v>
      </c>
      <c r="I838" s="136"/>
      <c r="J838" s="137">
        <f>ROUND(I838*H838,2)</f>
        <v>0</v>
      </c>
      <c r="K838" s="133" t="s">
        <v>134</v>
      </c>
      <c r="L838" s="31"/>
      <c r="M838" s="138" t="s">
        <v>1</v>
      </c>
      <c r="N838" s="139" t="s">
        <v>45</v>
      </c>
      <c r="P838" s="140">
        <f>O838*H838</f>
        <v>0</v>
      </c>
      <c r="Q838" s="140">
        <v>0.14066999999999999</v>
      </c>
      <c r="R838" s="140">
        <f>Q838*H838</f>
        <v>25.320599999999999</v>
      </c>
      <c r="S838" s="140">
        <v>0</v>
      </c>
      <c r="T838" s="141">
        <f>S838*H838</f>
        <v>0</v>
      </c>
      <c r="AR838" s="142" t="s">
        <v>135</v>
      </c>
      <c r="AT838" s="142" t="s">
        <v>130</v>
      </c>
      <c r="AU838" s="142" t="s">
        <v>90</v>
      </c>
      <c r="AY838" s="16" t="s">
        <v>128</v>
      </c>
      <c r="BE838" s="143">
        <f>IF(N838="základní",J838,0)</f>
        <v>0</v>
      </c>
      <c r="BF838" s="143">
        <f>IF(N838="snížená",J838,0)</f>
        <v>0</v>
      </c>
      <c r="BG838" s="143">
        <f>IF(N838="zákl. přenesená",J838,0)</f>
        <v>0</v>
      </c>
      <c r="BH838" s="143">
        <f>IF(N838="sníž. přenesená",J838,0)</f>
        <v>0</v>
      </c>
      <c r="BI838" s="143">
        <f>IF(N838="nulová",J838,0)</f>
        <v>0</v>
      </c>
      <c r="BJ838" s="16" t="s">
        <v>88</v>
      </c>
      <c r="BK838" s="143">
        <f>ROUND(I838*H838,2)</f>
        <v>0</v>
      </c>
      <c r="BL838" s="16" t="s">
        <v>135</v>
      </c>
      <c r="BM838" s="142" t="s">
        <v>784</v>
      </c>
    </row>
    <row r="839" spans="2:65" s="1" customFormat="1" ht="29.25">
      <c r="B839" s="31"/>
      <c r="D839" s="144" t="s">
        <v>137</v>
      </c>
      <c r="F839" s="145" t="s">
        <v>785</v>
      </c>
      <c r="I839" s="146"/>
      <c r="L839" s="31"/>
      <c r="M839" s="147"/>
      <c r="T839" s="55"/>
      <c r="AT839" s="16" t="s">
        <v>137</v>
      </c>
      <c r="AU839" s="16" t="s">
        <v>90</v>
      </c>
    </row>
    <row r="840" spans="2:65" s="1" customFormat="1" ht="11.25">
      <c r="B840" s="31"/>
      <c r="D840" s="148" t="s">
        <v>139</v>
      </c>
      <c r="F840" s="149" t="s">
        <v>786</v>
      </c>
      <c r="I840" s="146"/>
      <c r="L840" s="31"/>
      <c r="M840" s="147"/>
      <c r="T840" s="55"/>
      <c r="AT840" s="16" t="s">
        <v>139</v>
      </c>
      <c r="AU840" s="16" t="s">
        <v>90</v>
      </c>
    </row>
    <row r="841" spans="2:65" s="12" customFormat="1" ht="11.25">
      <c r="B841" s="150"/>
      <c r="D841" s="144" t="s">
        <v>141</v>
      </c>
      <c r="E841" s="151" t="s">
        <v>1</v>
      </c>
      <c r="F841" s="152" t="s">
        <v>177</v>
      </c>
      <c r="H841" s="151" t="s">
        <v>1</v>
      </c>
      <c r="I841" s="153"/>
      <c r="L841" s="150"/>
      <c r="M841" s="154"/>
      <c r="T841" s="155"/>
      <c r="AT841" s="151" t="s">
        <v>141</v>
      </c>
      <c r="AU841" s="151" t="s">
        <v>90</v>
      </c>
      <c r="AV841" s="12" t="s">
        <v>88</v>
      </c>
      <c r="AW841" s="12" t="s">
        <v>36</v>
      </c>
      <c r="AX841" s="12" t="s">
        <v>80</v>
      </c>
      <c r="AY841" s="151" t="s">
        <v>128</v>
      </c>
    </row>
    <row r="842" spans="2:65" s="12" customFormat="1" ht="11.25">
      <c r="B842" s="150"/>
      <c r="D842" s="144" t="s">
        <v>141</v>
      </c>
      <c r="E842" s="151" t="s">
        <v>1</v>
      </c>
      <c r="F842" s="152" t="s">
        <v>143</v>
      </c>
      <c r="H842" s="151" t="s">
        <v>1</v>
      </c>
      <c r="I842" s="153"/>
      <c r="L842" s="150"/>
      <c r="M842" s="154"/>
      <c r="T842" s="155"/>
      <c r="AT842" s="151" t="s">
        <v>141</v>
      </c>
      <c r="AU842" s="151" t="s">
        <v>90</v>
      </c>
      <c r="AV842" s="12" t="s">
        <v>88</v>
      </c>
      <c r="AW842" s="12" t="s">
        <v>36</v>
      </c>
      <c r="AX842" s="12" t="s">
        <v>80</v>
      </c>
      <c r="AY842" s="151" t="s">
        <v>128</v>
      </c>
    </row>
    <row r="843" spans="2:65" s="13" customFormat="1" ht="11.25">
      <c r="B843" s="156"/>
      <c r="D843" s="144" t="s">
        <v>141</v>
      </c>
      <c r="E843" s="157" t="s">
        <v>1</v>
      </c>
      <c r="F843" s="158" t="s">
        <v>178</v>
      </c>
      <c r="H843" s="159">
        <v>180</v>
      </c>
      <c r="I843" s="160"/>
      <c r="L843" s="156"/>
      <c r="M843" s="161"/>
      <c r="T843" s="162"/>
      <c r="AT843" s="157" t="s">
        <v>141</v>
      </c>
      <c r="AU843" s="157" t="s">
        <v>90</v>
      </c>
      <c r="AV843" s="13" t="s">
        <v>90</v>
      </c>
      <c r="AW843" s="13" t="s">
        <v>36</v>
      </c>
      <c r="AX843" s="13" t="s">
        <v>80</v>
      </c>
      <c r="AY843" s="157" t="s">
        <v>128</v>
      </c>
    </row>
    <row r="844" spans="2:65" s="14" customFormat="1" ht="11.25">
      <c r="B844" s="163"/>
      <c r="D844" s="144" t="s">
        <v>141</v>
      </c>
      <c r="E844" s="164" t="s">
        <v>1</v>
      </c>
      <c r="F844" s="165" t="s">
        <v>149</v>
      </c>
      <c r="H844" s="166">
        <v>180</v>
      </c>
      <c r="I844" s="167"/>
      <c r="L844" s="163"/>
      <c r="M844" s="168"/>
      <c r="T844" s="169"/>
      <c r="AT844" s="164" t="s">
        <v>141</v>
      </c>
      <c r="AU844" s="164" t="s">
        <v>90</v>
      </c>
      <c r="AV844" s="14" t="s">
        <v>135</v>
      </c>
      <c r="AW844" s="14" t="s">
        <v>36</v>
      </c>
      <c r="AX844" s="14" t="s">
        <v>88</v>
      </c>
      <c r="AY844" s="164" t="s">
        <v>128</v>
      </c>
    </row>
    <row r="845" spans="2:65" s="1" customFormat="1" ht="21.75" customHeight="1">
      <c r="B845" s="31"/>
      <c r="C845" s="170" t="s">
        <v>787</v>
      </c>
      <c r="D845" s="170" t="s">
        <v>340</v>
      </c>
      <c r="E845" s="171" t="s">
        <v>788</v>
      </c>
      <c r="F845" s="172" t="s">
        <v>789</v>
      </c>
      <c r="G845" s="173" t="s">
        <v>174</v>
      </c>
      <c r="H845" s="174">
        <v>180</v>
      </c>
      <c r="I845" s="175"/>
      <c r="J845" s="176">
        <f>ROUND(I845*H845,2)</f>
        <v>0</v>
      </c>
      <c r="K845" s="172" t="s">
        <v>134</v>
      </c>
      <c r="L845" s="177"/>
      <c r="M845" s="178" t="s">
        <v>1</v>
      </c>
      <c r="N845" s="179" t="s">
        <v>45</v>
      </c>
      <c r="P845" s="140">
        <f>O845*H845</f>
        <v>0</v>
      </c>
      <c r="Q845" s="140">
        <v>6.5000000000000002E-2</v>
      </c>
      <c r="R845" s="140">
        <f>Q845*H845</f>
        <v>11.700000000000001</v>
      </c>
      <c r="S845" s="140">
        <v>0</v>
      </c>
      <c r="T845" s="141">
        <f>S845*H845</f>
        <v>0</v>
      </c>
      <c r="AR845" s="142" t="s">
        <v>196</v>
      </c>
      <c r="AT845" s="142" t="s">
        <v>340</v>
      </c>
      <c r="AU845" s="142" t="s">
        <v>90</v>
      </c>
      <c r="AY845" s="16" t="s">
        <v>128</v>
      </c>
      <c r="BE845" s="143">
        <f>IF(N845="základní",J845,0)</f>
        <v>0</v>
      </c>
      <c r="BF845" s="143">
        <f>IF(N845="snížená",J845,0)</f>
        <v>0</v>
      </c>
      <c r="BG845" s="143">
        <f>IF(N845="zákl. přenesená",J845,0)</f>
        <v>0</v>
      </c>
      <c r="BH845" s="143">
        <f>IF(N845="sníž. přenesená",J845,0)</f>
        <v>0</v>
      </c>
      <c r="BI845" s="143">
        <f>IF(N845="nulová",J845,0)</f>
        <v>0</v>
      </c>
      <c r="BJ845" s="16" t="s">
        <v>88</v>
      </c>
      <c r="BK845" s="143">
        <f>ROUND(I845*H845,2)</f>
        <v>0</v>
      </c>
      <c r="BL845" s="16" t="s">
        <v>135</v>
      </c>
      <c r="BM845" s="142" t="s">
        <v>790</v>
      </c>
    </row>
    <row r="846" spans="2:65" s="1" customFormat="1" ht="11.25">
      <c r="B846" s="31"/>
      <c r="D846" s="144" t="s">
        <v>137</v>
      </c>
      <c r="F846" s="145" t="s">
        <v>789</v>
      </c>
      <c r="I846" s="146"/>
      <c r="L846" s="31"/>
      <c r="M846" s="147"/>
      <c r="T846" s="55"/>
      <c r="AT846" s="16" t="s">
        <v>137</v>
      </c>
      <c r="AU846" s="16" t="s">
        <v>90</v>
      </c>
    </row>
    <row r="847" spans="2:65" s="12" customFormat="1" ht="11.25">
      <c r="B847" s="150"/>
      <c r="D847" s="144" t="s">
        <v>141</v>
      </c>
      <c r="E847" s="151" t="s">
        <v>1</v>
      </c>
      <c r="F847" s="152" t="s">
        <v>177</v>
      </c>
      <c r="H847" s="151" t="s">
        <v>1</v>
      </c>
      <c r="I847" s="153"/>
      <c r="L847" s="150"/>
      <c r="M847" s="154"/>
      <c r="T847" s="155"/>
      <c r="AT847" s="151" t="s">
        <v>141</v>
      </c>
      <c r="AU847" s="151" t="s">
        <v>90</v>
      </c>
      <c r="AV847" s="12" t="s">
        <v>88</v>
      </c>
      <c r="AW847" s="12" t="s">
        <v>36</v>
      </c>
      <c r="AX847" s="12" t="s">
        <v>80</v>
      </c>
      <c r="AY847" s="151" t="s">
        <v>128</v>
      </c>
    </row>
    <row r="848" spans="2:65" s="12" customFormat="1" ht="11.25">
      <c r="B848" s="150"/>
      <c r="D848" s="144" t="s">
        <v>141</v>
      </c>
      <c r="E848" s="151" t="s">
        <v>1</v>
      </c>
      <c r="F848" s="152" t="s">
        <v>143</v>
      </c>
      <c r="H848" s="151" t="s">
        <v>1</v>
      </c>
      <c r="I848" s="153"/>
      <c r="L848" s="150"/>
      <c r="M848" s="154"/>
      <c r="T848" s="155"/>
      <c r="AT848" s="151" t="s">
        <v>141</v>
      </c>
      <c r="AU848" s="151" t="s">
        <v>90</v>
      </c>
      <c r="AV848" s="12" t="s">
        <v>88</v>
      </c>
      <c r="AW848" s="12" t="s">
        <v>36</v>
      </c>
      <c r="AX848" s="12" t="s">
        <v>80</v>
      </c>
      <c r="AY848" s="151" t="s">
        <v>128</v>
      </c>
    </row>
    <row r="849" spans="2:65" s="13" customFormat="1" ht="11.25">
      <c r="B849" s="156"/>
      <c r="D849" s="144" t="s">
        <v>141</v>
      </c>
      <c r="E849" s="157" t="s">
        <v>1</v>
      </c>
      <c r="F849" s="158" t="s">
        <v>178</v>
      </c>
      <c r="H849" s="159">
        <v>180</v>
      </c>
      <c r="I849" s="160"/>
      <c r="L849" s="156"/>
      <c r="M849" s="161"/>
      <c r="T849" s="162"/>
      <c r="AT849" s="157" t="s">
        <v>141</v>
      </c>
      <c r="AU849" s="157" t="s">
        <v>90</v>
      </c>
      <c r="AV849" s="13" t="s">
        <v>90</v>
      </c>
      <c r="AW849" s="13" t="s">
        <v>36</v>
      </c>
      <c r="AX849" s="13" t="s">
        <v>80</v>
      </c>
      <c r="AY849" s="157" t="s">
        <v>128</v>
      </c>
    </row>
    <row r="850" spans="2:65" s="14" customFormat="1" ht="11.25">
      <c r="B850" s="163"/>
      <c r="D850" s="144" t="s">
        <v>141</v>
      </c>
      <c r="E850" s="164" t="s">
        <v>1</v>
      </c>
      <c r="F850" s="165" t="s">
        <v>149</v>
      </c>
      <c r="H850" s="166">
        <v>180</v>
      </c>
      <c r="I850" s="167"/>
      <c r="L850" s="163"/>
      <c r="M850" s="168"/>
      <c r="T850" s="169"/>
      <c r="AT850" s="164" t="s">
        <v>141</v>
      </c>
      <c r="AU850" s="164" t="s">
        <v>90</v>
      </c>
      <c r="AV850" s="14" t="s">
        <v>135</v>
      </c>
      <c r="AW850" s="14" t="s">
        <v>36</v>
      </c>
      <c r="AX850" s="14" t="s">
        <v>88</v>
      </c>
      <c r="AY850" s="164" t="s">
        <v>128</v>
      </c>
    </row>
    <row r="851" spans="2:65" s="1" customFormat="1" ht="24.2" customHeight="1">
      <c r="B851" s="31"/>
      <c r="C851" s="131" t="s">
        <v>791</v>
      </c>
      <c r="D851" s="131" t="s">
        <v>130</v>
      </c>
      <c r="E851" s="132" t="s">
        <v>792</v>
      </c>
      <c r="F851" s="133" t="s">
        <v>793</v>
      </c>
      <c r="G851" s="134" t="s">
        <v>174</v>
      </c>
      <c r="H851" s="135">
        <v>35</v>
      </c>
      <c r="I851" s="136"/>
      <c r="J851" s="137">
        <f>ROUND(I851*H851,2)</f>
        <v>0</v>
      </c>
      <c r="K851" s="133" t="s">
        <v>134</v>
      </c>
      <c r="L851" s="31"/>
      <c r="M851" s="138" t="s">
        <v>1</v>
      </c>
      <c r="N851" s="139" t="s">
        <v>45</v>
      </c>
      <c r="P851" s="140">
        <f>O851*H851</f>
        <v>0</v>
      </c>
      <c r="Q851" s="140">
        <v>0</v>
      </c>
      <c r="R851" s="140">
        <f>Q851*H851</f>
        <v>0</v>
      </c>
      <c r="S851" s="140">
        <v>0</v>
      </c>
      <c r="T851" s="141">
        <f>S851*H851</f>
        <v>0</v>
      </c>
      <c r="AR851" s="142" t="s">
        <v>135</v>
      </c>
      <c r="AT851" s="142" t="s">
        <v>130</v>
      </c>
      <c r="AU851" s="142" t="s">
        <v>90</v>
      </c>
      <c r="AY851" s="16" t="s">
        <v>128</v>
      </c>
      <c r="BE851" s="143">
        <f>IF(N851="základní",J851,0)</f>
        <v>0</v>
      </c>
      <c r="BF851" s="143">
        <f>IF(N851="snížená",J851,0)</f>
        <v>0</v>
      </c>
      <c r="BG851" s="143">
        <f>IF(N851="zákl. přenesená",J851,0)</f>
        <v>0</v>
      </c>
      <c r="BH851" s="143">
        <f>IF(N851="sníž. přenesená",J851,0)</f>
        <v>0</v>
      </c>
      <c r="BI851" s="143">
        <f>IF(N851="nulová",J851,0)</f>
        <v>0</v>
      </c>
      <c r="BJ851" s="16" t="s">
        <v>88</v>
      </c>
      <c r="BK851" s="143">
        <f>ROUND(I851*H851,2)</f>
        <v>0</v>
      </c>
      <c r="BL851" s="16" t="s">
        <v>135</v>
      </c>
      <c r="BM851" s="142" t="s">
        <v>794</v>
      </c>
    </row>
    <row r="852" spans="2:65" s="1" customFormat="1" ht="19.5">
      <c r="B852" s="31"/>
      <c r="D852" s="144" t="s">
        <v>137</v>
      </c>
      <c r="F852" s="145" t="s">
        <v>795</v>
      </c>
      <c r="I852" s="146"/>
      <c r="L852" s="31"/>
      <c r="M852" s="147"/>
      <c r="T852" s="55"/>
      <c r="AT852" s="16" t="s">
        <v>137</v>
      </c>
      <c r="AU852" s="16" t="s">
        <v>90</v>
      </c>
    </row>
    <row r="853" spans="2:65" s="1" customFormat="1" ht="11.25">
      <c r="B853" s="31"/>
      <c r="D853" s="148" t="s">
        <v>139</v>
      </c>
      <c r="F853" s="149" t="s">
        <v>796</v>
      </c>
      <c r="I853" s="146"/>
      <c r="L853" s="31"/>
      <c r="M853" s="147"/>
      <c r="T853" s="55"/>
      <c r="AT853" s="16" t="s">
        <v>139</v>
      </c>
      <c r="AU853" s="16" t="s">
        <v>90</v>
      </c>
    </row>
    <row r="854" spans="2:65" s="12" customFormat="1" ht="11.25">
      <c r="B854" s="150"/>
      <c r="D854" s="144" t="s">
        <v>141</v>
      </c>
      <c r="E854" s="151" t="s">
        <v>1</v>
      </c>
      <c r="F854" s="152" t="s">
        <v>142</v>
      </c>
      <c r="H854" s="151" t="s">
        <v>1</v>
      </c>
      <c r="I854" s="153"/>
      <c r="L854" s="150"/>
      <c r="M854" s="154"/>
      <c r="T854" s="155"/>
      <c r="AT854" s="151" t="s">
        <v>141</v>
      </c>
      <c r="AU854" s="151" t="s">
        <v>90</v>
      </c>
      <c r="AV854" s="12" t="s">
        <v>88</v>
      </c>
      <c r="AW854" s="12" t="s">
        <v>36</v>
      </c>
      <c r="AX854" s="12" t="s">
        <v>80</v>
      </c>
      <c r="AY854" s="151" t="s">
        <v>128</v>
      </c>
    </row>
    <row r="855" spans="2:65" s="12" customFormat="1" ht="11.25">
      <c r="B855" s="150"/>
      <c r="D855" s="144" t="s">
        <v>141</v>
      </c>
      <c r="E855" s="151" t="s">
        <v>1</v>
      </c>
      <c r="F855" s="152" t="s">
        <v>797</v>
      </c>
      <c r="H855" s="151" t="s">
        <v>1</v>
      </c>
      <c r="I855" s="153"/>
      <c r="L855" s="150"/>
      <c r="M855" s="154"/>
      <c r="T855" s="155"/>
      <c r="AT855" s="151" t="s">
        <v>141</v>
      </c>
      <c r="AU855" s="151" t="s">
        <v>90</v>
      </c>
      <c r="AV855" s="12" t="s">
        <v>88</v>
      </c>
      <c r="AW855" s="12" t="s">
        <v>36</v>
      </c>
      <c r="AX855" s="12" t="s">
        <v>80</v>
      </c>
      <c r="AY855" s="151" t="s">
        <v>128</v>
      </c>
    </row>
    <row r="856" spans="2:65" s="13" customFormat="1" ht="11.25">
      <c r="B856" s="156"/>
      <c r="D856" s="144" t="s">
        <v>141</v>
      </c>
      <c r="E856" s="157" t="s">
        <v>1</v>
      </c>
      <c r="F856" s="158" t="s">
        <v>323</v>
      </c>
      <c r="H856" s="159">
        <v>25</v>
      </c>
      <c r="I856" s="160"/>
      <c r="L856" s="156"/>
      <c r="M856" s="161"/>
      <c r="T856" s="162"/>
      <c r="AT856" s="157" t="s">
        <v>141</v>
      </c>
      <c r="AU856" s="157" t="s">
        <v>90</v>
      </c>
      <c r="AV856" s="13" t="s">
        <v>90</v>
      </c>
      <c r="AW856" s="13" t="s">
        <v>36</v>
      </c>
      <c r="AX856" s="13" t="s">
        <v>80</v>
      </c>
      <c r="AY856" s="157" t="s">
        <v>128</v>
      </c>
    </row>
    <row r="857" spans="2:65" s="12" customFormat="1" ht="11.25">
      <c r="B857" s="150"/>
      <c r="D857" s="144" t="s">
        <v>141</v>
      </c>
      <c r="E857" s="151" t="s">
        <v>1</v>
      </c>
      <c r="F857" s="152" t="s">
        <v>798</v>
      </c>
      <c r="H857" s="151" t="s">
        <v>1</v>
      </c>
      <c r="I857" s="153"/>
      <c r="L857" s="150"/>
      <c r="M857" s="154"/>
      <c r="T857" s="155"/>
      <c r="AT857" s="151" t="s">
        <v>141</v>
      </c>
      <c r="AU857" s="151" t="s">
        <v>90</v>
      </c>
      <c r="AV857" s="12" t="s">
        <v>88</v>
      </c>
      <c r="AW857" s="12" t="s">
        <v>36</v>
      </c>
      <c r="AX857" s="12" t="s">
        <v>80</v>
      </c>
      <c r="AY857" s="151" t="s">
        <v>128</v>
      </c>
    </row>
    <row r="858" spans="2:65" s="13" customFormat="1" ht="11.25">
      <c r="B858" s="156"/>
      <c r="D858" s="144" t="s">
        <v>141</v>
      </c>
      <c r="E858" s="157" t="s">
        <v>1</v>
      </c>
      <c r="F858" s="158" t="s">
        <v>799</v>
      </c>
      <c r="H858" s="159">
        <v>10</v>
      </c>
      <c r="I858" s="160"/>
      <c r="L858" s="156"/>
      <c r="M858" s="161"/>
      <c r="T858" s="162"/>
      <c r="AT858" s="157" t="s">
        <v>141</v>
      </c>
      <c r="AU858" s="157" t="s">
        <v>90</v>
      </c>
      <c r="AV858" s="13" t="s">
        <v>90</v>
      </c>
      <c r="AW858" s="13" t="s">
        <v>36</v>
      </c>
      <c r="AX858" s="13" t="s">
        <v>80</v>
      </c>
      <c r="AY858" s="157" t="s">
        <v>128</v>
      </c>
    </row>
    <row r="859" spans="2:65" s="14" customFormat="1" ht="11.25">
      <c r="B859" s="163"/>
      <c r="D859" s="144" t="s">
        <v>141</v>
      </c>
      <c r="E859" s="164" t="s">
        <v>1</v>
      </c>
      <c r="F859" s="165" t="s">
        <v>149</v>
      </c>
      <c r="H859" s="166">
        <v>35</v>
      </c>
      <c r="I859" s="167"/>
      <c r="L859" s="163"/>
      <c r="M859" s="168"/>
      <c r="T859" s="169"/>
      <c r="AT859" s="164" t="s">
        <v>141</v>
      </c>
      <c r="AU859" s="164" t="s">
        <v>90</v>
      </c>
      <c r="AV859" s="14" t="s">
        <v>135</v>
      </c>
      <c r="AW859" s="14" t="s">
        <v>36</v>
      </c>
      <c r="AX859" s="14" t="s">
        <v>88</v>
      </c>
      <c r="AY859" s="164" t="s">
        <v>128</v>
      </c>
    </row>
    <row r="860" spans="2:65" s="1" customFormat="1" ht="24.2" customHeight="1">
      <c r="B860" s="31"/>
      <c r="C860" s="131" t="s">
        <v>800</v>
      </c>
      <c r="D860" s="131" t="s">
        <v>130</v>
      </c>
      <c r="E860" s="132" t="s">
        <v>801</v>
      </c>
      <c r="F860" s="133" t="s">
        <v>802</v>
      </c>
      <c r="G860" s="134" t="s">
        <v>174</v>
      </c>
      <c r="H860" s="135">
        <v>35</v>
      </c>
      <c r="I860" s="136"/>
      <c r="J860" s="137">
        <f>ROUND(I860*H860,2)</f>
        <v>0</v>
      </c>
      <c r="K860" s="133" t="s">
        <v>134</v>
      </c>
      <c r="L860" s="31"/>
      <c r="M860" s="138" t="s">
        <v>1</v>
      </c>
      <c r="N860" s="139" t="s">
        <v>45</v>
      </c>
      <c r="P860" s="140">
        <f>O860*H860</f>
        <v>0</v>
      </c>
      <c r="Q860" s="140">
        <v>3.4000000000000002E-4</v>
      </c>
      <c r="R860" s="140">
        <f>Q860*H860</f>
        <v>1.1900000000000001E-2</v>
      </c>
      <c r="S860" s="140">
        <v>0</v>
      </c>
      <c r="T860" s="141">
        <f>S860*H860</f>
        <v>0</v>
      </c>
      <c r="AR860" s="142" t="s">
        <v>135</v>
      </c>
      <c r="AT860" s="142" t="s">
        <v>130</v>
      </c>
      <c r="AU860" s="142" t="s">
        <v>90</v>
      </c>
      <c r="AY860" s="16" t="s">
        <v>128</v>
      </c>
      <c r="BE860" s="143">
        <f>IF(N860="základní",J860,0)</f>
        <v>0</v>
      </c>
      <c r="BF860" s="143">
        <f>IF(N860="snížená",J860,0)</f>
        <v>0</v>
      </c>
      <c r="BG860" s="143">
        <f>IF(N860="zákl. přenesená",J860,0)</f>
        <v>0</v>
      </c>
      <c r="BH860" s="143">
        <f>IF(N860="sníž. přenesená",J860,0)</f>
        <v>0</v>
      </c>
      <c r="BI860" s="143">
        <f>IF(N860="nulová",J860,0)</f>
        <v>0</v>
      </c>
      <c r="BJ860" s="16" t="s">
        <v>88</v>
      </c>
      <c r="BK860" s="143">
        <f>ROUND(I860*H860,2)</f>
        <v>0</v>
      </c>
      <c r="BL860" s="16" t="s">
        <v>135</v>
      </c>
      <c r="BM860" s="142" t="s">
        <v>803</v>
      </c>
    </row>
    <row r="861" spans="2:65" s="1" customFormat="1" ht="29.25">
      <c r="B861" s="31"/>
      <c r="D861" s="144" t="s">
        <v>137</v>
      </c>
      <c r="F861" s="145" t="s">
        <v>804</v>
      </c>
      <c r="I861" s="146"/>
      <c r="L861" s="31"/>
      <c r="M861" s="147"/>
      <c r="T861" s="55"/>
      <c r="AT861" s="16" t="s">
        <v>137</v>
      </c>
      <c r="AU861" s="16" t="s">
        <v>90</v>
      </c>
    </row>
    <row r="862" spans="2:65" s="1" customFormat="1" ht="11.25">
      <c r="B862" s="31"/>
      <c r="D862" s="148" t="s">
        <v>139</v>
      </c>
      <c r="F862" s="149" t="s">
        <v>805</v>
      </c>
      <c r="I862" s="146"/>
      <c r="L862" s="31"/>
      <c r="M862" s="147"/>
      <c r="T862" s="55"/>
      <c r="AT862" s="16" t="s">
        <v>139</v>
      </c>
      <c r="AU862" s="16" t="s">
        <v>90</v>
      </c>
    </row>
    <row r="863" spans="2:65" s="12" customFormat="1" ht="11.25">
      <c r="B863" s="150"/>
      <c r="D863" s="144" t="s">
        <v>141</v>
      </c>
      <c r="E863" s="151" t="s">
        <v>1</v>
      </c>
      <c r="F863" s="152" t="s">
        <v>142</v>
      </c>
      <c r="H863" s="151" t="s">
        <v>1</v>
      </c>
      <c r="I863" s="153"/>
      <c r="L863" s="150"/>
      <c r="M863" s="154"/>
      <c r="T863" s="155"/>
      <c r="AT863" s="151" t="s">
        <v>141</v>
      </c>
      <c r="AU863" s="151" t="s">
        <v>90</v>
      </c>
      <c r="AV863" s="12" t="s">
        <v>88</v>
      </c>
      <c r="AW863" s="12" t="s">
        <v>36</v>
      </c>
      <c r="AX863" s="12" t="s">
        <v>80</v>
      </c>
      <c r="AY863" s="151" t="s">
        <v>128</v>
      </c>
    </row>
    <row r="864" spans="2:65" s="12" customFormat="1" ht="11.25">
      <c r="B864" s="150"/>
      <c r="D864" s="144" t="s">
        <v>141</v>
      </c>
      <c r="E864" s="151" t="s">
        <v>1</v>
      </c>
      <c r="F864" s="152" t="s">
        <v>797</v>
      </c>
      <c r="H864" s="151" t="s">
        <v>1</v>
      </c>
      <c r="I864" s="153"/>
      <c r="L864" s="150"/>
      <c r="M864" s="154"/>
      <c r="T864" s="155"/>
      <c r="AT864" s="151" t="s">
        <v>141</v>
      </c>
      <c r="AU864" s="151" t="s">
        <v>90</v>
      </c>
      <c r="AV864" s="12" t="s">
        <v>88</v>
      </c>
      <c r="AW864" s="12" t="s">
        <v>36</v>
      </c>
      <c r="AX864" s="12" t="s">
        <v>80</v>
      </c>
      <c r="AY864" s="151" t="s">
        <v>128</v>
      </c>
    </row>
    <row r="865" spans="2:65" s="13" customFormat="1" ht="11.25">
      <c r="B865" s="156"/>
      <c r="D865" s="144" t="s">
        <v>141</v>
      </c>
      <c r="E865" s="157" t="s">
        <v>1</v>
      </c>
      <c r="F865" s="158" t="s">
        <v>323</v>
      </c>
      <c r="H865" s="159">
        <v>25</v>
      </c>
      <c r="I865" s="160"/>
      <c r="L865" s="156"/>
      <c r="M865" s="161"/>
      <c r="T865" s="162"/>
      <c r="AT865" s="157" t="s">
        <v>141</v>
      </c>
      <c r="AU865" s="157" t="s">
        <v>90</v>
      </c>
      <c r="AV865" s="13" t="s">
        <v>90</v>
      </c>
      <c r="AW865" s="13" t="s">
        <v>36</v>
      </c>
      <c r="AX865" s="13" t="s">
        <v>80</v>
      </c>
      <c r="AY865" s="157" t="s">
        <v>128</v>
      </c>
    </row>
    <row r="866" spans="2:65" s="12" customFormat="1" ht="11.25">
      <c r="B866" s="150"/>
      <c r="D866" s="144" t="s">
        <v>141</v>
      </c>
      <c r="E866" s="151" t="s">
        <v>1</v>
      </c>
      <c r="F866" s="152" t="s">
        <v>798</v>
      </c>
      <c r="H866" s="151" t="s">
        <v>1</v>
      </c>
      <c r="I866" s="153"/>
      <c r="L866" s="150"/>
      <c r="M866" s="154"/>
      <c r="T866" s="155"/>
      <c r="AT866" s="151" t="s">
        <v>141</v>
      </c>
      <c r="AU866" s="151" t="s">
        <v>90</v>
      </c>
      <c r="AV866" s="12" t="s">
        <v>88</v>
      </c>
      <c r="AW866" s="12" t="s">
        <v>36</v>
      </c>
      <c r="AX866" s="12" t="s">
        <v>80</v>
      </c>
      <c r="AY866" s="151" t="s">
        <v>128</v>
      </c>
    </row>
    <row r="867" spans="2:65" s="13" customFormat="1" ht="11.25">
      <c r="B867" s="156"/>
      <c r="D867" s="144" t="s">
        <v>141</v>
      </c>
      <c r="E867" s="157" t="s">
        <v>1</v>
      </c>
      <c r="F867" s="158" t="s">
        <v>799</v>
      </c>
      <c r="H867" s="159">
        <v>10</v>
      </c>
      <c r="I867" s="160"/>
      <c r="L867" s="156"/>
      <c r="M867" s="161"/>
      <c r="T867" s="162"/>
      <c r="AT867" s="157" t="s">
        <v>141</v>
      </c>
      <c r="AU867" s="157" t="s">
        <v>90</v>
      </c>
      <c r="AV867" s="13" t="s">
        <v>90</v>
      </c>
      <c r="AW867" s="13" t="s">
        <v>36</v>
      </c>
      <c r="AX867" s="13" t="s">
        <v>80</v>
      </c>
      <c r="AY867" s="157" t="s">
        <v>128</v>
      </c>
    </row>
    <row r="868" spans="2:65" s="14" customFormat="1" ht="11.25">
      <c r="B868" s="163"/>
      <c r="D868" s="144" t="s">
        <v>141</v>
      </c>
      <c r="E868" s="164" t="s">
        <v>1</v>
      </c>
      <c r="F868" s="165" t="s">
        <v>149</v>
      </c>
      <c r="H868" s="166">
        <v>35</v>
      </c>
      <c r="I868" s="167"/>
      <c r="L868" s="163"/>
      <c r="M868" s="168"/>
      <c r="T868" s="169"/>
      <c r="AT868" s="164" t="s">
        <v>141</v>
      </c>
      <c r="AU868" s="164" t="s">
        <v>90</v>
      </c>
      <c r="AV868" s="14" t="s">
        <v>135</v>
      </c>
      <c r="AW868" s="14" t="s">
        <v>36</v>
      </c>
      <c r="AX868" s="14" t="s">
        <v>88</v>
      </c>
      <c r="AY868" s="164" t="s">
        <v>128</v>
      </c>
    </row>
    <row r="869" spans="2:65" s="1" customFormat="1" ht="21.75" customHeight="1">
      <c r="B869" s="31"/>
      <c r="C869" s="131" t="s">
        <v>806</v>
      </c>
      <c r="D869" s="131" t="s">
        <v>130</v>
      </c>
      <c r="E869" s="132" t="s">
        <v>807</v>
      </c>
      <c r="F869" s="133" t="s">
        <v>808</v>
      </c>
      <c r="G869" s="134" t="s">
        <v>174</v>
      </c>
      <c r="H869" s="135">
        <v>35</v>
      </c>
      <c r="I869" s="136"/>
      <c r="J869" s="137">
        <f>ROUND(I869*H869,2)</f>
        <v>0</v>
      </c>
      <c r="K869" s="133" t="s">
        <v>134</v>
      </c>
      <c r="L869" s="31"/>
      <c r="M869" s="138" t="s">
        <v>1</v>
      </c>
      <c r="N869" s="139" t="s">
        <v>45</v>
      </c>
      <c r="P869" s="140">
        <f>O869*H869</f>
        <v>0</v>
      </c>
      <c r="Q869" s="140">
        <v>0</v>
      </c>
      <c r="R869" s="140">
        <f>Q869*H869</f>
        <v>0</v>
      </c>
      <c r="S869" s="140">
        <v>0</v>
      </c>
      <c r="T869" s="141">
        <f>S869*H869</f>
        <v>0</v>
      </c>
      <c r="AR869" s="142" t="s">
        <v>135</v>
      </c>
      <c r="AT869" s="142" t="s">
        <v>130</v>
      </c>
      <c r="AU869" s="142" t="s">
        <v>90</v>
      </c>
      <c r="AY869" s="16" t="s">
        <v>128</v>
      </c>
      <c r="BE869" s="143">
        <f>IF(N869="základní",J869,0)</f>
        <v>0</v>
      </c>
      <c r="BF869" s="143">
        <f>IF(N869="snížená",J869,0)</f>
        <v>0</v>
      </c>
      <c r="BG869" s="143">
        <f>IF(N869="zákl. přenesená",J869,0)</f>
        <v>0</v>
      </c>
      <c r="BH869" s="143">
        <f>IF(N869="sníž. přenesená",J869,0)</f>
        <v>0</v>
      </c>
      <c r="BI869" s="143">
        <f>IF(N869="nulová",J869,0)</f>
        <v>0</v>
      </c>
      <c r="BJ869" s="16" t="s">
        <v>88</v>
      </c>
      <c r="BK869" s="143">
        <f>ROUND(I869*H869,2)</f>
        <v>0</v>
      </c>
      <c r="BL869" s="16" t="s">
        <v>135</v>
      </c>
      <c r="BM869" s="142" t="s">
        <v>809</v>
      </c>
    </row>
    <row r="870" spans="2:65" s="1" customFormat="1" ht="19.5">
      <c r="B870" s="31"/>
      <c r="D870" s="144" t="s">
        <v>137</v>
      </c>
      <c r="F870" s="145" t="s">
        <v>810</v>
      </c>
      <c r="I870" s="146"/>
      <c r="L870" s="31"/>
      <c r="M870" s="147"/>
      <c r="T870" s="55"/>
      <c r="AT870" s="16" t="s">
        <v>137</v>
      </c>
      <c r="AU870" s="16" t="s">
        <v>90</v>
      </c>
    </row>
    <row r="871" spans="2:65" s="1" customFormat="1" ht="11.25">
      <c r="B871" s="31"/>
      <c r="D871" s="148" t="s">
        <v>139</v>
      </c>
      <c r="F871" s="149" t="s">
        <v>811</v>
      </c>
      <c r="I871" s="146"/>
      <c r="L871" s="31"/>
      <c r="M871" s="147"/>
      <c r="T871" s="55"/>
      <c r="AT871" s="16" t="s">
        <v>139</v>
      </c>
      <c r="AU871" s="16" t="s">
        <v>90</v>
      </c>
    </row>
    <row r="872" spans="2:65" s="12" customFormat="1" ht="11.25">
      <c r="B872" s="150"/>
      <c r="D872" s="144" t="s">
        <v>141</v>
      </c>
      <c r="E872" s="151" t="s">
        <v>1</v>
      </c>
      <c r="F872" s="152" t="s">
        <v>142</v>
      </c>
      <c r="H872" s="151" t="s">
        <v>1</v>
      </c>
      <c r="I872" s="153"/>
      <c r="L872" s="150"/>
      <c r="M872" s="154"/>
      <c r="T872" s="155"/>
      <c r="AT872" s="151" t="s">
        <v>141</v>
      </c>
      <c r="AU872" s="151" t="s">
        <v>90</v>
      </c>
      <c r="AV872" s="12" t="s">
        <v>88</v>
      </c>
      <c r="AW872" s="12" t="s">
        <v>36</v>
      </c>
      <c r="AX872" s="12" t="s">
        <v>80</v>
      </c>
      <c r="AY872" s="151" t="s">
        <v>128</v>
      </c>
    </row>
    <row r="873" spans="2:65" s="12" customFormat="1" ht="11.25">
      <c r="B873" s="150"/>
      <c r="D873" s="144" t="s">
        <v>141</v>
      </c>
      <c r="E873" s="151" t="s">
        <v>1</v>
      </c>
      <c r="F873" s="152" t="s">
        <v>797</v>
      </c>
      <c r="H873" s="151" t="s">
        <v>1</v>
      </c>
      <c r="I873" s="153"/>
      <c r="L873" s="150"/>
      <c r="M873" s="154"/>
      <c r="T873" s="155"/>
      <c r="AT873" s="151" t="s">
        <v>141</v>
      </c>
      <c r="AU873" s="151" t="s">
        <v>90</v>
      </c>
      <c r="AV873" s="12" t="s">
        <v>88</v>
      </c>
      <c r="AW873" s="12" t="s">
        <v>36</v>
      </c>
      <c r="AX873" s="12" t="s">
        <v>80</v>
      </c>
      <c r="AY873" s="151" t="s">
        <v>128</v>
      </c>
    </row>
    <row r="874" spans="2:65" s="13" customFormat="1" ht="11.25">
      <c r="B874" s="156"/>
      <c r="D874" s="144" t="s">
        <v>141</v>
      </c>
      <c r="E874" s="157" t="s">
        <v>1</v>
      </c>
      <c r="F874" s="158" t="s">
        <v>323</v>
      </c>
      <c r="H874" s="159">
        <v>25</v>
      </c>
      <c r="I874" s="160"/>
      <c r="L874" s="156"/>
      <c r="M874" s="161"/>
      <c r="T874" s="162"/>
      <c r="AT874" s="157" t="s">
        <v>141</v>
      </c>
      <c r="AU874" s="157" t="s">
        <v>90</v>
      </c>
      <c r="AV874" s="13" t="s">
        <v>90</v>
      </c>
      <c r="AW874" s="13" t="s">
        <v>36</v>
      </c>
      <c r="AX874" s="13" t="s">
        <v>80</v>
      </c>
      <c r="AY874" s="157" t="s">
        <v>128</v>
      </c>
    </row>
    <row r="875" spans="2:65" s="12" customFormat="1" ht="11.25">
      <c r="B875" s="150"/>
      <c r="D875" s="144" t="s">
        <v>141</v>
      </c>
      <c r="E875" s="151" t="s">
        <v>1</v>
      </c>
      <c r="F875" s="152" t="s">
        <v>798</v>
      </c>
      <c r="H875" s="151" t="s">
        <v>1</v>
      </c>
      <c r="I875" s="153"/>
      <c r="L875" s="150"/>
      <c r="M875" s="154"/>
      <c r="T875" s="155"/>
      <c r="AT875" s="151" t="s">
        <v>141</v>
      </c>
      <c r="AU875" s="151" t="s">
        <v>90</v>
      </c>
      <c r="AV875" s="12" t="s">
        <v>88</v>
      </c>
      <c r="AW875" s="12" t="s">
        <v>36</v>
      </c>
      <c r="AX875" s="12" t="s">
        <v>80</v>
      </c>
      <c r="AY875" s="151" t="s">
        <v>128</v>
      </c>
    </row>
    <row r="876" spans="2:65" s="13" customFormat="1" ht="11.25">
      <c r="B876" s="156"/>
      <c r="D876" s="144" t="s">
        <v>141</v>
      </c>
      <c r="E876" s="157" t="s">
        <v>1</v>
      </c>
      <c r="F876" s="158" t="s">
        <v>799</v>
      </c>
      <c r="H876" s="159">
        <v>10</v>
      </c>
      <c r="I876" s="160"/>
      <c r="L876" s="156"/>
      <c r="M876" s="161"/>
      <c r="T876" s="162"/>
      <c r="AT876" s="157" t="s">
        <v>141</v>
      </c>
      <c r="AU876" s="157" t="s">
        <v>90</v>
      </c>
      <c r="AV876" s="13" t="s">
        <v>90</v>
      </c>
      <c r="AW876" s="13" t="s">
        <v>36</v>
      </c>
      <c r="AX876" s="13" t="s">
        <v>80</v>
      </c>
      <c r="AY876" s="157" t="s">
        <v>128</v>
      </c>
    </row>
    <row r="877" spans="2:65" s="14" customFormat="1" ht="11.25">
      <c r="B877" s="163"/>
      <c r="D877" s="144" t="s">
        <v>141</v>
      </c>
      <c r="E877" s="164" t="s">
        <v>1</v>
      </c>
      <c r="F877" s="165" t="s">
        <v>149</v>
      </c>
      <c r="H877" s="166">
        <v>35</v>
      </c>
      <c r="I877" s="167"/>
      <c r="L877" s="163"/>
      <c r="M877" s="168"/>
      <c r="T877" s="169"/>
      <c r="AT877" s="164" t="s">
        <v>141</v>
      </c>
      <c r="AU877" s="164" t="s">
        <v>90</v>
      </c>
      <c r="AV877" s="14" t="s">
        <v>135</v>
      </c>
      <c r="AW877" s="14" t="s">
        <v>36</v>
      </c>
      <c r="AX877" s="14" t="s">
        <v>88</v>
      </c>
      <c r="AY877" s="164" t="s">
        <v>128</v>
      </c>
    </row>
    <row r="878" spans="2:65" s="1" customFormat="1" ht="24.2" customHeight="1">
      <c r="B878" s="31"/>
      <c r="C878" s="131" t="s">
        <v>812</v>
      </c>
      <c r="D878" s="131" t="s">
        <v>130</v>
      </c>
      <c r="E878" s="132" t="s">
        <v>813</v>
      </c>
      <c r="F878" s="133" t="s">
        <v>814</v>
      </c>
      <c r="G878" s="134" t="s">
        <v>815</v>
      </c>
      <c r="H878" s="135">
        <v>2</v>
      </c>
      <c r="I878" s="136"/>
      <c r="J878" s="137">
        <f>ROUND(I878*H878,2)</f>
        <v>0</v>
      </c>
      <c r="K878" s="133" t="s">
        <v>1</v>
      </c>
      <c r="L878" s="31"/>
      <c r="M878" s="138" t="s">
        <v>1</v>
      </c>
      <c r="N878" s="139" t="s">
        <v>45</v>
      </c>
      <c r="P878" s="140">
        <f>O878*H878</f>
        <v>0</v>
      </c>
      <c r="Q878" s="140">
        <v>0.33485999999999999</v>
      </c>
      <c r="R878" s="140">
        <f>Q878*H878</f>
        <v>0.66971999999999998</v>
      </c>
      <c r="S878" s="140">
        <v>0</v>
      </c>
      <c r="T878" s="141">
        <f>S878*H878</f>
        <v>0</v>
      </c>
      <c r="AR878" s="142" t="s">
        <v>135</v>
      </c>
      <c r="AT878" s="142" t="s">
        <v>130</v>
      </c>
      <c r="AU878" s="142" t="s">
        <v>90</v>
      </c>
      <c r="AY878" s="16" t="s">
        <v>128</v>
      </c>
      <c r="BE878" s="143">
        <f>IF(N878="základní",J878,0)</f>
        <v>0</v>
      </c>
      <c r="BF878" s="143">
        <f>IF(N878="snížená",J878,0)</f>
        <v>0</v>
      </c>
      <c r="BG878" s="143">
        <f>IF(N878="zákl. přenesená",J878,0)</f>
        <v>0</v>
      </c>
      <c r="BH878" s="143">
        <f>IF(N878="sníž. přenesená",J878,0)</f>
        <v>0</v>
      </c>
      <c r="BI878" s="143">
        <f>IF(N878="nulová",J878,0)</f>
        <v>0</v>
      </c>
      <c r="BJ878" s="16" t="s">
        <v>88</v>
      </c>
      <c r="BK878" s="143">
        <f>ROUND(I878*H878,2)</f>
        <v>0</v>
      </c>
      <c r="BL878" s="16" t="s">
        <v>135</v>
      </c>
      <c r="BM878" s="142" t="s">
        <v>816</v>
      </c>
    </row>
    <row r="879" spans="2:65" s="1" customFormat="1" ht="19.5">
      <c r="B879" s="31"/>
      <c r="D879" s="144" t="s">
        <v>137</v>
      </c>
      <c r="F879" s="145" t="s">
        <v>814</v>
      </c>
      <c r="I879" s="146"/>
      <c r="L879" s="31"/>
      <c r="M879" s="147"/>
      <c r="T879" s="55"/>
      <c r="AT879" s="16" t="s">
        <v>137</v>
      </c>
      <c r="AU879" s="16" t="s">
        <v>90</v>
      </c>
    </row>
    <row r="880" spans="2:65" s="1" customFormat="1" ht="33" customHeight="1">
      <c r="B880" s="31"/>
      <c r="C880" s="131" t="s">
        <v>817</v>
      </c>
      <c r="D880" s="131" t="s">
        <v>130</v>
      </c>
      <c r="E880" s="132" t="s">
        <v>818</v>
      </c>
      <c r="F880" s="133" t="s">
        <v>819</v>
      </c>
      <c r="G880" s="134" t="s">
        <v>241</v>
      </c>
      <c r="H880" s="135">
        <v>0.09</v>
      </c>
      <c r="I880" s="136"/>
      <c r="J880" s="137">
        <f>ROUND(I880*H880,2)</f>
        <v>0</v>
      </c>
      <c r="K880" s="133" t="s">
        <v>134</v>
      </c>
      <c r="L880" s="31"/>
      <c r="M880" s="138" t="s">
        <v>1</v>
      </c>
      <c r="N880" s="139" t="s">
        <v>45</v>
      </c>
      <c r="P880" s="140">
        <f>O880*H880</f>
        <v>0</v>
      </c>
      <c r="Q880" s="140">
        <v>2.62771</v>
      </c>
      <c r="R880" s="140">
        <f>Q880*H880</f>
        <v>0.23649389999999998</v>
      </c>
      <c r="S880" s="140">
        <v>0</v>
      </c>
      <c r="T880" s="141">
        <f>S880*H880</f>
        <v>0</v>
      </c>
      <c r="AR880" s="142" t="s">
        <v>135</v>
      </c>
      <c r="AT880" s="142" t="s">
        <v>130</v>
      </c>
      <c r="AU880" s="142" t="s">
        <v>90</v>
      </c>
      <c r="AY880" s="16" t="s">
        <v>128</v>
      </c>
      <c r="BE880" s="143">
        <f>IF(N880="základní",J880,0)</f>
        <v>0</v>
      </c>
      <c r="BF880" s="143">
        <f>IF(N880="snížená",J880,0)</f>
        <v>0</v>
      </c>
      <c r="BG880" s="143">
        <f>IF(N880="zákl. přenesená",J880,0)</f>
        <v>0</v>
      </c>
      <c r="BH880" s="143">
        <f>IF(N880="sníž. přenesená",J880,0)</f>
        <v>0</v>
      </c>
      <c r="BI880" s="143">
        <f>IF(N880="nulová",J880,0)</f>
        <v>0</v>
      </c>
      <c r="BJ880" s="16" t="s">
        <v>88</v>
      </c>
      <c r="BK880" s="143">
        <f>ROUND(I880*H880,2)</f>
        <v>0</v>
      </c>
      <c r="BL880" s="16" t="s">
        <v>135</v>
      </c>
      <c r="BM880" s="142" t="s">
        <v>820</v>
      </c>
    </row>
    <row r="881" spans="2:65" s="1" customFormat="1" ht="29.25">
      <c r="B881" s="31"/>
      <c r="D881" s="144" t="s">
        <v>137</v>
      </c>
      <c r="F881" s="145" t="s">
        <v>821</v>
      </c>
      <c r="I881" s="146"/>
      <c r="L881" s="31"/>
      <c r="M881" s="147"/>
      <c r="T881" s="55"/>
      <c r="AT881" s="16" t="s">
        <v>137</v>
      </c>
      <c r="AU881" s="16" t="s">
        <v>90</v>
      </c>
    </row>
    <row r="882" spans="2:65" s="1" customFormat="1" ht="11.25">
      <c r="B882" s="31"/>
      <c r="D882" s="148" t="s">
        <v>139</v>
      </c>
      <c r="F882" s="149" t="s">
        <v>822</v>
      </c>
      <c r="I882" s="146"/>
      <c r="L882" s="31"/>
      <c r="M882" s="147"/>
      <c r="T882" s="55"/>
      <c r="AT882" s="16" t="s">
        <v>139</v>
      </c>
      <c r="AU882" s="16" t="s">
        <v>90</v>
      </c>
    </row>
    <row r="883" spans="2:65" s="12" customFormat="1" ht="11.25">
      <c r="B883" s="150"/>
      <c r="D883" s="144" t="s">
        <v>141</v>
      </c>
      <c r="E883" s="151" t="s">
        <v>1</v>
      </c>
      <c r="F883" s="152" t="s">
        <v>823</v>
      </c>
      <c r="H883" s="151" t="s">
        <v>1</v>
      </c>
      <c r="I883" s="153"/>
      <c r="L883" s="150"/>
      <c r="M883" s="154"/>
      <c r="T883" s="155"/>
      <c r="AT883" s="151" t="s">
        <v>141</v>
      </c>
      <c r="AU883" s="151" t="s">
        <v>90</v>
      </c>
      <c r="AV883" s="12" t="s">
        <v>88</v>
      </c>
      <c r="AW883" s="12" t="s">
        <v>36</v>
      </c>
      <c r="AX883" s="12" t="s">
        <v>80</v>
      </c>
      <c r="AY883" s="151" t="s">
        <v>128</v>
      </c>
    </row>
    <row r="884" spans="2:65" s="12" customFormat="1" ht="11.25">
      <c r="B884" s="150"/>
      <c r="D884" s="144" t="s">
        <v>141</v>
      </c>
      <c r="E884" s="151" t="s">
        <v>1</v>
      </c>
      <c r="F884" s="152" t="s">
        <v>824</v>
      </c>
      <c r="H884" s="151" t="s">
        <v>1</v>
      </c>
      <c r="I884" s="153"/>
      <c r="L884" s="150"/>
      <c r="M884" s="154"/>
      <c r="T884" s="155"/>
      <c r="AT884" s="151" t="s">
        <v>141</v>
      </c>
      <c r="AU884" s="151" t="s">
        <v>90</v>
      </c>
      <c r="AV884" s="12" t="s">
        <v>88</v>
      </c>
      <c r="AW884" s="12" t="s">
        <v>36</v>
      </c>
      <c r="AX884" s="12" t="s">
        <v>80</v>
      </c>
      <c r="AY884" s="151" t="s">
        <v>128</v>
      </c>
    </row>
    <row r="885" spans="2:65" s="13" customFormat="1" ht="11.25">
      <c r="B885" s="156"/>
      <c r="D885" s="144" t="s">
        <v>141</v>
      </c>
      <c r="E885" s="157" t="s">
        <v>1</v>
      </c>
      <c r="F885" s="158" t="s">
        <v>825</v>
      </c>
      <c r="H885" s="159">
        <v>0.09</v>
      </c>
      <c r="I885" s="160"/>
      <c r="L885" s="156"/>
      <c r="M885" s="161"/>
      <c r="T885" s="162"/>
      <c r="AT885" s="157" t="s">
        <v>141</v>
      </c>
      <c r="AU885" s="157" t="s">
        <v>90</v>
      </c>
      <c r="AV885" s="13" t="s">
        <v>90</v>
      </c>
      <c r="AW885" s="13" t="s">
        <v>36</v>
      </c>
      <c r="AX885" s="13" t="s">
        <v>80</v>
      </c>
      <c r="AY885" s="157" t="s">
        <v>128</v>
      </c>
    </row>
    <row r="886" spans="2:65" s="14" customFormat="1" ht="11.25">
      <c r="B886" s="163"/>
      <c r="D886" s="144" t="s">
        <v>141</v>
      </c>
      <c r="E886" s="164" t="s">
        <v>1</v>
      </c>
      <c r="F886" s="165" t="s">
        <v>149</v>
      </c>
      <c r="H886" s="166">
        <v>0.09</v>
      </c>
      <c r="I886" s="167"/>
      <c r="L886" s="163"/>
      <c r="M886" s="168"/>
      <c r="T886" s="169"/>
      <c r="AT886" s="164" t="s">
        <v>141</v>
      </c>
      <c r="AU886" s="164" t="s">
        <v>90</v>
      </c>
      <c r="AV886" s="14" t="s">
        <v>135</v>
      </c>
      <c r="AW886" s="14" t="s">
        <v>36</v>
      </c>
      <c r="AX886" s="14" t="s">
        <v>88</v>
      </c>
      <c r="AY886" s="164" t="s">
        <v>128</v>
      </c>
    </row>
    <row r="887" spans="2:65" s="1" customFormat="1" ht="16.5" customHeight="1">
      <c r="B887" s="31"/>
      <c r="C887" s="131" t="s">
        <v>826</v>
      </c>
      <c r="D887" s="131" t="s">
        <v>130</v>
      </c>
      <c r="E887" s="132" t="s">
        <v>827</v>
      </c>
      <c r="F887" s="133" t="s">
        <v>828</v>
      </c>
      <c r="G887" s="134" t="s">
        <v>133</v>
      </c>
      <c r="H887" s="135">
        <v>950</v>
      </c>
      <c r="I887" s="136"/>
      <c r="J887" s="137">
        <f>ROUND(I887*H887,2)</f>
        <v>0</v>
      </c>
      <c r="K887" s="133" t="s">
        <v>134</v>
      </c>
      <c r="L887" s="31"/>
      <c r="M887" s="138" t="s">
        <v>1</v>
      </c>
      <c r="N887" s="139" t="s">
        <v>45</v>
      </c>
      <c r="P887" s="140">
        <f>O887*H887</f>
        <v>0</v>
      </c>
      <c r="Q887" s="140">
        <v>0</v>
      </c>
      <c r="R887" s="140">
        <f>Q887*H887</f>
        <v>0</v>
      </c>
      <c r="S887" s="140">
        <v>0.01</v>
      </c>
      <c r="T887" s="141">
        <f>S887*H887</f>
        <v>9.5</v>
      </c>
      <c r="AR887" s="142" t="s">
        <v>135</v>
      </c>
      <c r="AT887" s="142" t="s">
        <v>130</v>
      </c>
      <c r="AU887" s="142" t="s">
        <v>90</v>
      </c>
      <c r="AY887" s="16" t="s">
        <v>128</v>
      </c>
      <c r="BE887" s="143">
        <f>IF(N887="základní",J887,0)</f>
        <v>0</v>
      </c>
      <c r="BF887" s="143">
        <f>IF(N887="snížená",J887,0)</f>
        <v>0</v>
      </c>
      <c r="BG887" s="143">
        <f>IF(N887="zákl. přenesená",J887,0)</f>
        <v>0</v>
      </c>
      <c r="BH887" s="143">
        <f>IF(N887="sníž. přenesená",J887,0)</f>
        <v>0</v>
      </c>
      <c r="BI887" s="143">
        <f>IF(N887="nulová",J887,0)</f>
        <v>0</v>
      </c>
      <c r="BJ887" s="16" t="s">
        <v>88</v>
      </c>
      <c r="BK887" s="143">
        <f>ROUND(I887*H887,2)</f>
        <v>0</v>
      </c>
      <c r="BL887" s="16" t="s">
        <v>135</v>
      </c>
      <c r="BM887" s="142" t="s">
        <v>829</v>
      </c>
    </row>
    <row r="888" spans="2:65" s="1" customFormat="1" ht="11.25">
      <c r="B888" s="31"/>
      <c r="D888" s="144" t="s">
        <v>137</v>
      </c>
      <c r="F888" s="145" t="s">
        <v>828</v>
      </c>
      <c r="I888" s="146"/>
      <c r="L888" s="31"/>
      <c r="M888" s="147"/>
      <c r="T888" s="55"/>
      <c r="AT888" s="16" t="s">
        <v>137</v>
      </c>
      <c r="AU888" s="16" t="s">
        <v>90</v>
      </c>
    </row>
    <row r="889" spans="2:65" s="1" customFormat="1" ht="11.25">
      <c r="B889" s="31"/>
      <c r="D889" s="148" t="s">
        <v>139</v>
      </c>
      <c r="F889" s="149" t="s">
        <v>830</v>
      </c>
      <c r="I889" s="146"/>
      <c r="L889" s="31"/>
      <c r="M889" s="147"/>
      <c r="T889" s="55"/>
      <c r="AT889" s="16" t="s">
        <v>139</v>
      </c>
      <c r="AU889" s="16" t="s">
        <v>90</v>
      </c>
    </row>
    <row r="890" spans="2:65" s="12" customFormat="1" ht="11.25">
      <c r="B890" s="150"/>
      <c r="D890" s="144" t="s">
        <v>141</v>
      </c>
      <c r="E890" s="151" t="s">
        <v>1</v>
      </c>
      <c r="F890" s="152" t="s">
        <v>142</v>
      </c>
      <c r="H890" s="151" t="s">
        <v>1</v>
      </c>
      <c r="I890" s="153"/>
      <c r="L890" s="150"/>
      <c r="M890" s="154"/>
      <c r="T890" s="155"/>
      <c r="AT890" s="151" t="s">
        <v>141</v>
      </c>
      <c r="AU890" s="151" t="s">
        <v>90</v>
      </c>
      <c r="AV890" s="12" t="s">
        <v>88</v>
      </c>
      <c r="AW890" s="12" t="s">
        <v>36</v>
      </c>
      <c r="AX890" s="12" t="s">
        <v>80</v>
      </c>
      <c r="AY890" s="151" t="s">
        <v>128</v>
      </c>
    </row>
    <row r="891" spans="2:65" s="12" customFormat="1" ht="11.25">
      <c r="B891" s="150"/>
      <c r="D891" s="144" t="s">
        <v>141</v>
      </c>
      <c r="E891" s="151" t="s">
        <v>1</v>
      </c>
      <c r="F891" s="152" t="s">
        <v>798</v>
      </c>
      <c r="H891" s="151" t="s">
        <v>1</v>
      </c>
      <c r="I891" s="153"/>
      <c r="L891" s="150"/>
      <c r="M891" s="154"/>
      <c r="T891" s="155"/>
      <c r="AT891" s="151" t="s">
        <v>141</v>
      </c>
      <c r="AU891" s="151" t="s">
        <v>90</v>
      </c>
      <c r="AV891" s="12" t="s">
        <v>88</v>
      </c>
      <c r="AW891" s="12" t="s">
        <v>36</v>
      </c>
      <c r="AX891" s="12" t="s">
        <v>80</v>
      </c>
      <c r="AY891" s="151" t="s">
        <v>128</v>
      </c>
    </row>
    <row r="892" spans="2:65" s="13" customFormat="1" ht="11.25">
      <c r="B892" s="156"/>
      <c r="D892" s="144" t="s">
        <v>141</v>
      </c>
      <c r="E892" s="157" t="s">
        <v>1</v>
      </c>
      <c r="F892" s="158" t="s">
        <v>831</v>
      </c>
      <c r="H892" s="159">
        <v>950</v>
      </c>
      <c r="I892" s="160"/>
      <c r="L892" s="156"/>
      <c r="M892" s="161"/>
      <c r="T892" s="162"/>
      <c r="AT892" s="157" t="s">
        <v>141</v>
      </c>
      <c r="AU892" s="157" t="s">
        <v>90</v>
      </c>
      <c r="AV892" s="13" t="s">
        <v>90</v>
      </c>
      <c r="AW892" s="13" t="s">
        <v>36</v>
      </c>
      <c r="AX892" s="13" t="s">
        <v>80</v>
      </c>
      <c r="AY892" s="157" t="s">
        <v>128</v>
      </c>
    </row>
    <row r="893" spans="2:65" s="14" customFormat="1" ht="11.25">
      <c r="B893" s="163"/>
      <c r="D893" s="144" t="s">
        <v>141</v>
      </c>
      <c r="E893" s="164" t="s">
        <v>1</v>
      </c>
      <c r="F893" s="165" t="s">
        <v>149</v>
      </c>
      <c r="H893" s="166">
        <v>950</v>
      </c>
      <c r="I893" s="167"/>
      <c r="L893" s="163"/>
      <c r="M893" s="168"/>
      <c r="T893" s="169"/>
      <c r="AT893" s="164" t="s">
        <v>141</v>
      </c>
      <c r="AU893" s="164" t="s">
        <v>90</v>
      </c>
      <c r="AV893" s="14" t="s">
        <v>135</v>
      </c>
      <c r="AW893" s="14" t="s">
        <v>36</v>
      </c>
      <c r="AX893" s="14" t="s">
        <v>88</v>
      </c>
      <c r="AY893" s="164" t="s">
        <v>128</v>
      </c>
    </row>
    <row r="894" spans="2:65" s="1" customFormat="1" ht="24.2" customHeight="1">
      <c r="B894" s="31"/>
      <c r="C894" s="131" t="s">
        <v>832</v>
      </c>
      <c r="D894" s="131" t="s">
        <v>130</v>
      </c>
      <c r="E894" s="132" t="s">
        <v>833</v>
      </c>
      <c r="F894" s="133" t="s">
        <v>834</v>
      </c>
      <c r="G894" s="134" t="s">
        <v>133</v>
      </c>
      <c r="H894" s="135">
        <v>950</v>
      </c>
      <c r="I894" s="136"/>
      <c r="J894" s="137">
        <f>ROUND(I894*H894,2)</f>
        <v>0</v>
      </c>
      <c r="K894" s="133" t="s">
        <v>134</v>
      </c>
      <c r="L894" s="31"/>
      <c r="M894" s="138" t="s">
        <v>1</v>
      </c>
      <c r="N894" s="139" t="s">
        <v>45</v>
      </c>
      <c r="P894" s="140">
        <f>O894*H894</f>
        <v>0</v>
      </c>
      <c r="Q894" s="140">
        <v>0</v>
      </c>
      <c r="R894" s="140">
        <f>Q894*H894</f>
        <v>0</v>
      </c>
      <c r="S894" s="140">
        <v>0.02</v>
      </c>
      <c r="T894" s="141">
        <f>S894*H894</f>
        <v>19</v>
      </c>
      <c r="AR894" s="142" t="s">
        <v>135</v>
      </c>
      <c r="AT894" s="142" t="s">
        <v>130</v>
      </c>
      <c r="AU894" s="142" t="s">
        <v>90</v>
      </c>
      <c r="AY894" s="16" t="s">
        <v>128</v>
      </c>
      <c r="BE894" s="143">
        <f>IF(N894="základní",J894,0)</f>
        <v>0</v>
      </c>
      <c r="BF894" s="143">
        <f>IF(N894="snížená",J894,0)</f>
        <v>0</v>
      </c>
      <c r="BG894" s="143">
        <f>IF(N894="zákl. přenesená",J894,0)</f>
        <v>0</v>
      </c>
      <c r="BH894" s="143">
        <f>IF(N894="sníž. přenesená",J894,0)</f>
        <v>0</v>
      </c>
      <c r="BI894" s="143">
        <f>IF(N894="nulová",J894,0)</f>
        <v>0</v>
      </c>
      <c r="BJ894" s="16" t="s">
        <v>88</v>
      </c>
      <c r="BK894" s="143">
        <f>ROUND(I894*H894,2)</f>
        <v>0</v>
      </c>
      <c r="BL894" s="16" t="s">
        <v>135</v>
      </c>
      <c r="BM894" s="142" t="s">
        <v>835</v>
      </c>
    </row>
    <row r="895" spans="2:65" s="1" customFormat="1" ht="19.5">
      <c r="B895" s="31"/>
      <c r="D895" s="144" t="s">
        <v>137</v>
      </c>
      <c r="F895" s="145" t="s">
        <v>834</v>
      </c>
      <c r="I895" s="146"/>
      <c r="L895" s="31"/>
      <c r="M895" s="147"/>
      <c r="T895" s="55"/>
      <c r="AT895" s="16" t="s">
        <v>137</v>
      </c>
      <c r="AU895" s="16" t="s">
        <v>90</v>
      </c>
    </row>
    <row r="896" spans="2:65" s="1" customFormat="1" ht="11.25">
      <c r="B896" s="31"/>
      <c r="D896" s="148" t="s">
        <v>139</v>
      </c>
      <c r="F896" s="149" t="s">
        <v>836</v>
      </c>
      <c r="I896" s="146"/>
      <c r="L896" s="31"/>
      <c r="M896" s="147"/>
      <c r="T896" s="55"/>
      <c r="AT896" s="16" t="s">
        <v>139</v>
      </c>
      <c r="AU896" s="16" t="s">
        <v>90</v>
      </c>
    </row>
    <row r="897" spans="2:65" s="12" customFormat="1" ht="11.25">
      <c r="B897" s="150"/>
      <c r="D897" s="144" t="s">
        <v>141</v>
      </c>
      <c r="E897" s="151" t="s">
        <v>1</v>
      </c>
      <c r="F897" s="152" t="s">
        <v>142</v>
      </c>
      <c r="H897" s="151" t="s">
        <v>1</v>
      </c>
      <c r="I897" s="153"/>
      <c r="L897" s="150"/>
      <c r="M897" s="154"/>
      <c r="T897" s="155"/>
      <c r="AT897" s="151" t="s">
        <v>141</v>
      </c>
      <c r="AU897" s="151" t="s">
        <v>90</v>
      </c>
      <c r="AV897" s="12" t="s">
        <v>88</v>
      </c>
      <c r="AW897" s="12" t="s">
        <v>36</v>
      </c>
      <c r="AX897" s="12" t="s">
        <v>80</v>
      </c>
      <c r="AY897" s="151" t="s">
        <v>128</v>
      </c>
    </row>
    <row r="898" spans="2:65" s="12" customFormat="1" ht="11.25">
      <c r="B898" s="150"/>
      <c r="D898" s="144" t="s">
        <v>141</v>
      </c>
      <c r="E898" s="151" t="s">
        <v>1</v>
      </c>
      <c r="F898" s="152" t="s">
        <v>798</v>
      </c>
      <c r="H898" s="151" t="s">
        <v>1</v>
      </c>
      <c r="I898" s="153"/>
      <c r="L898" s="150"/>
      <c r="M898" s="154"/>
      <c r="T898" s="155"/>
      <c r="AT898" s="151" t="s">
        <v>141</v>
      </c>
      <c r="AU898" s="151" t="s">
        <v>90</v>
      </c>
      <c r="AV898" s="12" t="s">
        <v>88</v>
      </c>
      <c r="AW898" s="12" t="s">
        <v>36</v>
      </c>
      <c r="AX898" s="12" t="s">
        <v>80</v>
      </c>
      <c r="AY898" s="151" t="s">
        <v>128</v>
      </c>
    </row>
    <row r="899" spans="2:65" s="13" customFormat="1" ht="11.25">
      <c r="B899" s="156"/>
      <c r="D899" s="144" t="s">
        <v>141</v>
      </c>
      <c r="E899" s="157" t="s">
        <v>1</v>
      </c>
      <c r="F899" s="158" t="s">
        <v>831</v>
      </c>
      <c r="H899" s="159">
        <v>950</v>
      </c>
      <c r="I899" s="160"/>
      <c r="L899" s="156"/>
      <c r="M899" s="161"/>
      <c r="T899" s="162"/>
      <c r="AT899" s="157" t="s">
        <v>141</v>
      </c>
      <c r="AU899" s="157" t="s">
        <v>90</v>
      </c>
      <c r="AV899" s="13" t="s">
        <v>90</v>
      </c>
      <c r="AW899" s="13" t="s">
        <v>36</v>
      </c>
      <c r="AX899" s="13" t="s">
        <v>80</v>
      </c>
      <c r="AY899" s="157" t="s">
        <v>128</v>
      </c>
    </row>
    <row r="900" spans="2:65" s="14" customFormat="1" ht="11.25">
      <c r="B900" s="163"/>
      <c r="D900" s="144" t="s">
        <v>141</v>
      </c>
      <c r="E900" s="164" t="s">
        <v>1</v>
      </c>
      <c r="F900" s="165" t="s">
        <v>149</v>
      </c>
      <c r="H900" s="166">
        <v>950</v>
      </c>
      <c r="I900" s="167"/>
      <c r="L900" s="163"/>
      <c r="M900" s="168"/>
      <c r="T900" s="169"/>
      <c r="AT900" s="164" t="s">
        <v>141</v>
      </c>
      <c r="AU900" s="164" t="s">
        <v>90</v>
      </c>
      <c r="AV900" s="14" t="s">
        <v>135</v>
      </c>
      <c r="AW900" s="14" t="s">
        <v>36</v>
      </c>
      <c r="AX900" s="14" t="s">
        <v>88</v>
      </c>
      <c r="AY900" s="164" t="s">
        <v>128</v>
      </c>
    </row>
    <row r="901" spans="2:65" s="1" customFormat="1" ht="24.2" customHeight="1">
      <c r="B901" s="31"/>
      <c r="C901" s="131" t="s">
        <v>837</v>
      </c>
      <c r="D901" s="131" t="s">
        <v>130</v>
      </c>
      <c r="E901" s="132" t="s">
        <v>838</v>
      </c>
      <c r="F901" s="133" t="s">
        <v>839</v>
      </c>
      <c r="G901" s="134" t="s">
        <v>174</v>
      </c>
      <c r="H901" s="135">
        <v>0.3</v>
      </c>
      <c r="I901" s="136"/>
      <c r="J901" s="137">
        <f>ROUND(I901*H901,2)</f>
        <v>0</v>
      </c>
      <c r="K901" s="133" t="s">
        <v>134</v>
      </c>
      <c r="L901" s="31"/>
      <c r="M901" s="138" t="s">
        <v>1</v>
      </c>
      <c r="N901" s="139" t="s">
        <v>45</v>
      </c>
      <c r="P901" s="140">
        <f>O901*H901</f>
        <v>0</v>
      </c>
      <c r="Q901" s="140">
        <v>2.7899999999999999E-3</v>
      </c>
      <c r="R901" s="140">
        <f>Q901*H901</f>
        <v>8.3699999999999996E-4</v>
      </c>
      <c r="S901" s="140">
        <v>5.6000000000000001E-2</v>
      </c>
      <c r="T901" s="141">
        <f>S901*H901</f>
        <v>1.6799999999999999E-2</v>
      </c>
      <c r="AR901" s="142" t="s">
        <v>135</v>
      </c>
      <c r="AT901" s="142" t="s">
        <v>130</v>
      </c>
      <c r="AU901" s="142" t="s">
        <v>90</v>
      </c>
      <c r="AY901" s="16" t="s">
        <v>128</v>
      </c>
      <c r="BE901" s="143">
        <f>IF(N901="základní",J901,0)</f>
        <v>0</v>
      </c>
      <c r="BF901" s="143">
        <f>IF(N901="snížená",J901,0)</f>
        <v>0</v>
      </c>
      <c r="BG901" s="143">
        <f>IF(N901="zákl. přenesená",J901,0)</f>
        <v>0</v>
      </c>
      <c r="BH901" s="143">
        <f>IF(N901="sníž. přenesená",J901,0)</f>
        <v>0</v>
      </c>
      <c r="BI901" s="143">
        <f>IF(N901="nulová",J901,0)</f>
        <v>0</v>
      </c>
      <c r="BJ901" s="16" t="s">
        <v>88</v>
      </c>
      <c r="BK901" s="143">
        <f>ROUND(I901*H901,2)</f>
        <v>0</v>
      </c>
      <c r="BL901" s="16" t="s">
        <v>135</v>
      </c>
      <c r="BM901" s="142" t="s">
        <v>840</v>
      </c>
    </row>
    <row r="902" spans="2:65" s="1" customFormat="1" ht="29.25">
      <c r="B902" s="31"/>
      <c r="D902" s="144" t="s">
        <v>137</v>
      </c>
      <c r="F902" s="145" t="s">
        <v>841</v>
      </c>
      <c r="I902" s="146"/>
      <c r="L902" s="31"/>
      <c r="M902" s="147"/>
      <c r="T902" s="55"/>
      <c r="AT902" s="16" t="s">
        <v>137</v>
      </c>
      <c r="AU902" s="16" t="s">
        <v>90</v>
      </c>
    </row>
    <row r="903" spans="2:65" s="1" customFormat="1" ht="11.25">
      <c r="B903" s="31"/>
      <c r="D903" s="148" t="s">
        <v>139</v>
      </c>
      <c r="F903" s="149" t="s">
        <v>842</v>
      </c>
      <c r="I903" s="146"/>
      <c r="L903" s="31"/>
      <c r="M903" s="147"/>
      <c r="T903" s="55"/>
      <c r="AT903" s="16" t="s">
        <v>139</v>
      </c>
      <c r="AU903" s="16" t="s">
        <v>90</v>
      </c>
    </row>
    <row r="904" spans="2:65" s="12" customFormat="1" ht="11.25">
      <c r="B904" s="150"/>
      <c r="D904" s="144" t="s">
        <v>141</v>
      </c>
      <c r="E904" s="151" t="s">
        <v>1</v>
      </c>
      <c r="F904" s="152" t="s">
        <v>843</v>
      </c>
      <c r="H904" s="151" t="s">
        <v>1</v>
      </c>
      <c r="I904" s="153"/>
      <c r="L904" s="150"/>
      <c r="M904" s="154"/>
      <c r="T904" s="155"/>
      <c r="AT904" s="151" t="s">
        <v>141</v>
      </c>
      <c r="AU904" s="151" t="s">
        <v>90</v>
      </c>
      <c r="AV904" s="12" t="s">
        <v>88</v>
      </c>
      <c r="AW904" s="12" t="s">
        <v>36</v>
      </c>
      <c r="AX904" s="12" t="s">
        <v>80</v>
      </c>
      <c r="AY904" s="151" t="s">
        <v>128</v>
      </c>
    </row>
    <row r="905" spans="2:65" s="13" customFormat="1" ht="11.25">
      <c r="B905" s="156"/>
      <c r="D905" s="144" t="s">
        <v>141</v>
      </c>
      <c r="E905" s="157" t="s">
        <v>1</v>
      </c>
      <c r="F905" s="158" t="s">
        <v>844</v>
      </c>
      <c r="H905" s="159">
        <v>0.3</v>
      </c>
      <c r="I905" s="160"/>
      <c r="L905" s="156"/>
      <c r="M905" s="161"/>
      <c r="T905" s="162"/>
      <c r="AT905" s="157" t="s">
        <v>141</v>
      </c>
      <c r="AU905" s="157" t="s">
        <v>90</v>
      </c>
      <c r="AV905" s="13" t="s">
        <v>90</v>
      </c>
      <c r="AW905" s="13" t="s">
        <v>36</v>
      </c>
      <c r="AX905" s="13" t="s">
        <v>88</v>
      </c>
      <c r="AY905" s="157" t="s">
        <v>128</v>
      </c>
    </row>
    <row r="906" spans="2:65" s="1" customFormat="1" ht="24.2" customHeight="1">
      <c r="B906" s="31"/>
      <c r="C906" s="131" t="s">
        <v>845</v>
      </c>
      <c r="D906" s="131" t="s">
        <v>130</v>
      </c>
      <c r="E906" s="132" t="s">
        <v>846</v>
      </c>
      <c r="F906" s="133" t="s">
        <v>847</v>
      </c>
      <c r="G906" s="134" t="s">
        <v>174</v>
      </c>
      <c r="H906" s="135">
        <v>0.6</v>
      </c>
      <c r="I906" s="136"/>
      <c r="J906" s="137">
        <f>ROUND(I906*H906,2)</f>
        <v>0</v>
      </c>
      <c r="K906" s="133" t="s">
        <v>134</v>
      </c>
      <c r="L906" s="31"/>
      <c r="M906" s="138" t="s">
        <v>1</v>
      </c>
      <c r="N906" s="139" t="s">
        <v>45</v>
      </c>
      <c r="P906" s="140">
        <f>O906*H906</f>
        <v>0</v>
      </c>
      <c r="Q906" s="140">
        <v>8.0999999999999996E-3</v>
      </c>
      <c r="R906" s="140">
        <f>Q906*H906</f>
        <v>4.8599999999999997E-3</v>
      </c>
      <c r="S906" s="140">
        <v>0.97</v>
      </c>
      <c r="T906" s="141">
        <f>S906*H906</f>
        <v>0.58199999999999996</v>
      </c>
      <c r="AR906" s="142" t="s">
        <v>135</v>
      </c>
      <c r="AT906" s="142" t="s">
        <v>130</v>
      </c>
      <c r="AU906" s="142" t="s">
        <v>90</v>
      </c>
      <c r="AY906" s="16" t="s">
        <v>128</v>
      </c>
      <c r="BE906" s="143">
        <f>IF(N906="základní",J906,0)</f>
        <v>0</v>
      </c>
      <c r="BF906" s="143">
        <f>IF(N906="snížená",J906,0)</f>
        <v>0</v>
      </c>
      <c r="BG906" s="143">
        <f>IF(N906="zákl. přenesená",J906,0)</f>
        <v>0</v>
      </c>
      <c r="BH906" s="143">
        <f>IF(N906="sníž. přenesená",J906,0)</f>
        <v>0</v>
      </c>
      <c r="BI906" s="143">
        <f>IF(N906="nulová",J906,0)</f>
        <v>0</v>
      </c>
      <c r="BJ906" s="16" t="s">
        <v>88</v>
      </c>
      <c r="BK906" s="143">
        <f>ROUND(I906*H906,2)</f>
        <v>0</v>
      </c>
      <c r="BL906" s="16" t="s">
        <v>135</v>
      </c>
      <c r="BM906" s="142" t="s">
        <v>848</v>
      </c>
    </row>
    <row r="907" spans="2:65" s="1" customFormat="1" ht="29.25">
      <c r="B907" s="31"/>
      <c r="D907" s="144" t="s">
        <v>137</v>
      </c>
      <c r="F907" s="145" t="s">
        <v>849</v>
      </c>
      <c r="I907" s="146"/>
      <c r="L907" s="31"/>
      <c r="M907" s="147"/>
      <c r="T907" s="55"/>
      <c r="AT907" s="16" t="s">
        <v>137</v>
      </c>
      <c r="AU907" s="16" t="s">
        <v>90</v>
      </c>
    </row>
    <row r="908" spans="2:65" s="1" customFormat="1" ht="11.25">
      <c r="B908" s="31"/>
      <c r="D908" s="148" t="s">
        <v>139</v>
      </c>
      <c r="F908" s="149" t="s">
        <v>850</v>
      </c>
      <c r="I908" s="146"/>
      <c r="L908" s="31"/>
      <c r="M908" s="147"/>
      <c r="T908" s="55"/>
      <c r="AT908" s="16" t="s">
        <v>139</v>
      </c>
      <c r="AU908" s="16" t="s">
        <v>90</v>
      </c>
    </row>
    <row r="909" spans="2:65" s="12" customFormat="1" ht="11.25">
      <c r="B909" s="150"/>
      <c r="D909" s="144" t="s">
        <v>141</v>
      </c>
      <c r="E909" s="151" t="s">
        <v>1</v>
      </c>
      <c r="F909" s="152" t="s">
        <v>851</v>
      </c>
      <c r="H909" s="151" t="s">
        <v>1</v>
      </c>
      <c r="I909" s="153"/>
      <c r="L909" s="150"/>
      <c r="M909" s="154"/>
      <c r="T909" s="155"/>
      <c r="AT909" s="151" t="s">
        <v>141</v>
      </c>
      <c r="AU909" s="151" t="s">
        <v>90</v>
      </c>
      <c r="AV909" s="12" t="s">
        <v>88</v>
      </c>
      <c r="AW909" s="12" t="s">
        <v>36</v>
      </c>
      <c r="AX909" s="12" t="s">
        <v>80</v>
      </c>
      <c r="AY909" s="151" t="s">
        <v>128</v>
      </c>
    </row>
    <row r="910" spans="2:65" s="13" customFormat="1" ht="11.25">
      <c r="B910" s="156"/>
      <c r="D910" s="144" t="s">
        <v>141</v>
      </c>
      <c r="E910" s="157" t="s">
        <v>1</v>
      </c>
      <c r="F910" s="158" t="s">
        <v>852</v>
      </c>
      <c r="H910" s="159">
        <v>0.6</v>
      </c>
      <c r="I910" s="160"/>
      <c r="L910" s="156"/>
      <c r="M910" s="161"/>
      <c r="T910" s="162"/>
      <c r="AT910" s="157" t="s">
        <v>141</v>
      </c>
      <c r="AU910" s="157" t="s">
        <v>90</v>
      </c>
      <c r="AV910" s="13" t="s">
        <v>90</v>
      </c>
      <c r="AW910" s="13" t="s">
        <v>36</v>
      </c>
      <c r="AX910" s="13" t="s">
        <v>88</v>
      </c>
      <c r="AY910" s="157" t="s">
        <v>128</v>
      </c>
    </row>
    <row r="911" spans="2:65" s="1" customFormat="1" ht="24.2" customHeight="1">
      <c r="B911" s="31"/>
      <c r="C911" s="131" t="s">
        <v>853</v>
      </c>
      <c r="D911" s="131" t="s">
        <v>130</v>
      </c>
      <c r="E911" s="132" t="s">
        <v>854</v>
      </c>
      <c r="F911" s="133" t="s">
        <v>855</v>
      </c>
      <c r="G911" s="134" t="s">
        <v>133</v>
      </c>
      <c r="H911" s="135">
        <v>3</v>
      </c>
      <c r="I911" s="136"/>
      <c r="J911" s="137">
        <f>ROUND(I911*H911,2)</f>
        <v>0</v>
      </c>
      <c r="K911" s="133" t="s">
        <v>134</v>
      </c>
      <c r="L911" s="31"/>
      <c r="M911" s="138" t="s">
        <v>1</v>
      </c>
      <c r="N911" s="139" t="s">
        <v>45</v>
      </c>
      <c r="P911" s="140">
        <f>O911*H911</f>
        <v>0</v>
      </c>
      <c r="Q911" s="140">
        <v>0</v>
      </c>
      <c r="R911" s="140">
        <f>Q911*H911</f>
        <v>0</v>
      </c>
      <c r="S911" s="140">
        <v>0</v>
      </c>
      <c r="T911" s="141">
        <f>S911*H911</f>
        <v>0</v>
      </c>
      <c r="AR911" s="142" t="s">
        <v>135</v>
      </c>
      <c r="AT911" s="142" t="s">
        <v>130</v>
      </c>
      <c r="AU911" s="142" t="s">
        <v>90</v>
      </c>
      <c r="AY911" s="16" t="s">
        <v>128</v>
      </c>
      <c r="BE911" s="143">
        <f>IF(N911="základní",J911,0)</f>
        <v>0</v>
      </c>
      <c r="BF911" s="143">
        <f>IF(N911="snížená",J911,0)</f>
        <v>0</v>
      </c>
      <c r="BG911" s="143">
        <f>IF(N911="zákl. přenesená",J911,0)</f>
        <v>0</v>
      </c>
      <c r="BH911" s="143">
        <f>IF(N911="sníž. přenesená",J911,0)</f>
        <v>0</v>
      </c>
      <c r="BI911" s="143">
        <f>IF(N911="nulová",J911,0)</f>
        <v>0</v>
      </c>
      <c r="BJ911" s="16" t="s">
        <v>88</v>
      </c>
      <c r="BK911" s="143">
        <f>ROUND(I911*H911,2)</f>
        <v>0</v>
      </c>
      <c r="BL911" s="16" t="s">
        <v>135</v>
      </c>
      <c r="BM911" s="142" t="s">
        <v>856</v>
      </c>
    </row>
    <row r="912" spans="2:65" s="1" customFormat="1" ht="11.25">
      <c r="B912" s="31"/>
      <c r="D912" s="144" t="s">
        <v>137</v>
      </c>
      <c r="F912" s="145" t="s">
        <v>855</v>
      </c>
      <c r="I912" s="146"/>
      <c r="L912" s="31"/>
      <c r="M912" s="147"/>
      <c r="T912" s="55"/>
      <c r="AT912" s="16" t="s">
        <v>137</v>
      </c>
      <c r="AU912" s="16" t="s">
        <v>90</v>
      </c>
    </row>
    <row r="913" spans="2:65" s="1" customFormat="1" ht="11.25">
      <c r="B913" s="31"/>
      <c r="D913" s="148" t="s">
        <v>139</v>
      </c>
      <c r="F913" s="149" t="s">
        <v>857</v>
      </c>
      <c r="I913" s="146"/>
      <c r="L913" s="31"/>
      <c r="M913" s="147"/>
      <c r="T913" s="55"/>
      <c r="AT913" s="16" t="s">
        <v>139</v>
      </c>
      <c r="AU913" s="16" t="s">
        <v>90</v>
      </c>
    </row>
    <row r="914" spans="2:65" s="12" customFormat="1" ht="11.25">
      <c r="B914" s="150"/>
      <c r="D914" s="144" t="s">
        <v>141</v>
      </c>
      <c r="E914" s="151" t="s">
        <v>1</v>
      </c>
      <c r="F914" s="152" t="s">
        <v>217</v>
      </c>
      <c r="H914" s="151" t="s">
        <v>1</v>
      </c>
      <c r="I914" s="153"/>
      <c r="L914" s="150"/>
      <c r="M914" s="154"/>
      <c r="T914" s="155"/>
      <c r="AT914" s="151" t="s">
        <v>141</v>
      </c>
      <c r="AU914" s="151" t="s">
        <v>90</v>
      </c>
      <c r="AV914" s="12" t="s">
        <v>88</v>
      </c>
      <c r="AW914" s="12" t="s">
        <v>36</v>
      </c>
      <c r="AX914" s="12" t="s">
        <v>80</v>
      </c>
      <c r="AY914" s="151" t="s">
        <v>128</v>
      </c>
    </row>
    <row r="915" spans="2:65" s="12" customFormat="1" ht="11.25">
      <c r="B915" s="150"/>
      <c r="D915" s="144" t="s">
        <v>141</v>
      </c>
      <c r="E915" s="151" t="s">
        <v>1</v>
      </c>
      <c r="F915" s="152" t="s">
        <v>858</v>
      </c>
      <c r="H915" s="151" t="s">
        <v>1</v>
      </c>
      <c r="I915" s="153"/>
      <c r="L915" s="150"/>
      <c r="M915" s="154"/>
      <c r="T915" s="155"/>
      <c r="AT915" s="151" t="s">
        <v>141</v>
      </c>
      <c r="AU915" s="151" t="s">
        <v>90</v>
      </c>
      <c r="AV915" s="12" t="s">
        <v>88</v>
      </c>
      <c r="AW915" s="12" t="s">
        <v>36</v>
      </c>
      <c r="AX915" s="12" t="s">
        <v>80</v>
      </c>
      <c r="AY915" s="151" t="s">
        <v>128</v>
      </c>
    </row>
    <row r="916" spans="2:65" s="13" customFormat="1" ht="11.25">
      <c r="B916" s="156"/>
      <c r="D916" s="144" t="s">
        <v>141</v>
      </c>
      <c r="E916" s="157" t="s">
        <v>1</v>
      </c>
      <c r="F916" s="158" t="s">
        <v>157</v>
      </c>
      <c r="H916" s="159">
        <v>3</v>
      </c>
      <c r="I916" s="160"/>
      <c r="L916" s="156"/>
      <c r="M916" s="161"/>
      <c r="T916" s="162"/>
      <c r="AT916" s="157" t="s">
        <v>141</v>
      </c>
      <c r="AU916" s="157" t="s">
        <v>90</v>
      </c>
      <c r="AV916" s="13" t="s">
        <v>90</v>
      </c>
      <c r="AW916" s="13" t="s">
        <v>36</v>
      </c>
      <c r="AX916" s="13" t="s">
        <v>80</v>
      </c>
      <c r="AY916" s="157" t="s">
        <v>128</v>
      </c>
    </row>
    <row r="917" spans="2:65" s="14" customFormat="1" ht="11.25">
      <c r="B917" s="163"/>
      <c r="D917" s="144" t="s">
        <v>141</v>
      </c>
      <c r="E917" s="164" t="s">
        <v>1</v>
      </c>
      <c r="F917" s="165" t="s">
        <v>149</v>
      </c>
      <c r="H917" s="166">
        <v>3</v>
      </c>
      <c r="I917" s="167"/>
      <c r="L917" s="163"/>
      <c r="M917" s="168"/>
      <c r="T917" s="169"/>
      <c r="AT917" s="164" t="s">
        <v>141</v>
      </c>
      <c r="AU917" s="164" t="s">
        <v>90</v>
      </c>
      <c r="AV917" s="14" t="s">
        <v>135</v>
      </c>
      <c r="AW917" s="14" t="s">
        <v>36</v>
      </c>
      <c r="AX917" s="14" t="s">
        <v>88</v>
      </c>
      <c r="AY917" s="164" t="s">
        <v>128</v>
      </c>
    </row>
    <row r="918" spans="2:65" s="1" customFormat="1" ht="24.2" customHeight="1">
      <c r="B918" s="31"/>
      <c r="C918" s="131" t="s">
        <v>859</v>
      </c>
      <c r="D918" s="131" t="s">
        <v>130</v>
      </c>
      <c r="E918" s="132" t="s">
        <v>860</v>
      </c>
      <c r="F918" s="133" t="s">
        <v>861</v>
      </c>
      <c r="G918" s="134" t="s">
        <v>133</v>
      </c>
      <c r="H918" s="135">
        <v>3</v>
      </c>
      <c r="I918" s="136"/>
      <c r="J918" s="137">
        <f>ROUND(I918*H918,2)</f>
        <v>0</v>
      </c>
      <c r="K918" s="133" t="s">
        <v>134</v>
      </c>
      <c r="L918" s="31"/>
      <c r="M918" s="138" t="s">
        <v>1</v>
      </c>
      <c r="N918" s="139" t="s">
        <v>45</v>
      </c>
      <c r="P918" s="140">
        <f>O918*H918</f>
        <v>0</v>
      </c>
      <c r="Q918" s="140">
        <v>4.8000000000000001E-2</v>
      </c>
      <c r="R918" s="140">
        <f>Q918*H918</f>
        <v>0.14400000000000002</v>
      </c>
      <c r="S918" s="140">
        <v>4.8000000000000001E-2</v>
      </c>
      <c r="T918" s="141">
        <f>S918*H918</f>
        <v>0.14400000000000002</v>
      </c>
      <c r="AR918" s="142" t="s">
        <v>135</v>
      </c>
      <c r="AT918" s="142" t="s">
        <v>130</v>
      </c>
      <c r="AU918" s="142" t="s">
        <v>90</v>
      </c>
      <c r="AY918" s="16" t="s">
        <v>128</v>
      </c>
      <c r="BE918" s="143">
        <f>IF(N918="základní",J918,0)</f>
        <v>0</v>
      </c>
      <c r="BF918" s="143">
        <f>IF(N918="snížená",J918,0)</f>
        <v>0</v>
      </c>
      <c r="BG918" s="143">
        <f>IF(N918="zákl. přenesená",J918,0)</f>
        <v>0</v>
      </c>
      <c r="BH918" s="143">
        <f>IF(N918="sníž. přenesená",J918,0)</f>
        <v>0</v>
      </c>
      <c r="BI918" s="143">
        <f>IF(N918="nulová",J918,0)</f>
        <v>0</v>
      </c>
      <c r="BJ918" s="16" t="s">
        <v>88</v>
      </c>
      <c r="BK918" s="143">
        <f>ROUND(I918*H918,2)</f>
        <v>0</v>
      </c>
      <c r="BL918" s="16" t="s">
        <v>135</v>
      </c>
      <c r="BM918" s="142" t="s">
        <v>862</v>
      </c>
    </row>
    <row r="919" spans="2:65" s="1" customFormat="1" ht="11.25">
      <c r="B919" s="31"/>
      <c r="D919" s="144" t="s">
        <v>137</v>
      </c>
      <c r="F919" s="145" t="s">
        <v>863</v>
      </c>
      <c r="I919" s="146"/>
      <c r="L919" s="31"/>
      <c r="M919" s="147"/>
      <c r="T919" s="55"/>
      <c r="AT919" s="16" t="s">
        <v>137</v>
      </c>
      <c r="AU919" s="16" t="s">
        <v>90</v>
      </c>
    </row>
    <row r="920" spans="2:65" s="1" customFormat="1" ht="11.25">
      <c r="B920" s="31"/>
      <c r="D920" s="148" t="s">
        <v>139</v>
      </c>
      <c r="F920" s="149" t="s">
        <v>864</v>
      </c>
      <c r="I920" s="146"/>
      <c r="L920" s="31"/>
      <c r="M920" s="147"/>
      <c r="T920" s="55"/>
      <c r="AT920" s="16" t="s">
        <v>139</v>
      </c>
      <c r="AU920" s="16" t="s">
        <v>90</v>
      </c>
    </row>
    <row r="921" spans="2:65" s="12" customFormat="1" ht="11.25">
      <c r="B921" s="150"/>
      <c r="D921" s="144" t="s">
        <v>141</v>
      </c>
      <c r="E921" s="151" t="s">
        <v>1</v>
      </c>
      <c r="F921" s="152" t="s">
        <v>217</v>
      </c>
      <c r="H921" s="151" t="s">
        <v>1</v>
      </c>
      <c r="I921" s="153"/>
      <c r="L921" s="150"/>
      <c r="M921" s="154"/>
      <c r="T921" s="155"/>
      <c r="AT921" s="151" t="s">
        <v>141</v>
      </c>
      <c r="AU921" s="151" t="s">
        <v>90</v>
      </c>
      <c r="AV921" s="12" t="s">
        <v>88</v>
      </c>
      <c r="AW921" s="12" t="s">
        <v>36</v>
      </c>
      <c r="AX921" s="12" t="s">
        <v>80</v>
      </c>
      <c r="AY921" s="151" t="s">
        <v>128</v>
      </c>
    </row>
    <row r="922" spans="2:65" s="12" customFormat="1" ht="11.25">
      <c r="B922" s="150"/>
      <c r="D922" s="144" t="s">
        <v>141</v>
      </c>
      <c r="E922" s="151" t="s">
        <v>1</v>
      </c>
      <c r="F922" s="152" t="s">
        <v>858</v>
      </c>
      <c r="H922" s="151" t="s">
        <v>1</v>
      </c>
      <c r="I922" s="153"/>
      <c r="L922" s="150"/>
      <c r="M922" s="154"/>
      <c r="T922" s="155"/>
      <c r="AT922" s="151" t="s">
        <v>141</v>
      </c>
      <c r="AU922" s="151" t="s">
        <v>90</v>
      </c>
      <c r="AV922" s="12" t="s">
        <v>88</v>
      </c>
      <c r="AW922" s="12" t="s">
        <v>36</v>
      </c>
      <c r="AX922" s="12" t="s">
        <v>80</v>
      </c>
      <c r="AY922" s="151" t="s">
        <v>128</v>
      </c>
    </row>
    <row r="923" spans="2:65" s="13" customFormat="1" ht="11.25">
      <c r="B923" s="156"/>
      <c r="D923" s="144" t="s">
        <v>141</v>
      </c>
      <c r="E923" s="157" t="s">
        <v>1</v>
      </c>
      <c r="F923" s="158" t="s">
        <v>157</v>
      </c>
      <c r="H923" s="159">
        <v>3</v>
      </c>
      <c r="I923" s="160"/>
      <c r="L923" s="156"/>
      <c r="M923" s="161"/>
      <c r="T923" s="162"/>
      <c r="AT923" s="157" t="s">
        <v>141</v>
      </c>
      <c r="AU923" s="157" t="s">
        <v>90</v>
      </c>
      <c r="AV923" s="13" t="s">
        <v>90</v>
      </c>
      <c r="AW923" s="13" t="s">
        <v>36</v>
      </c>
      <c r="AX923" s="13" t="s">
        <v>80</v>
      </c>
      <c r="AY923" s="157" t="s">
        <v>128</v>
      </c>
    </row>
    <row r="924" spans="2:65" s="14" customFormat="1" ht="11.25">
      <c r="B924" s="163"/>
      <c r="D924" s="144" t="s">
        <v>141</v>
      </c>
      <c r="E924" s="164" t="s">
        <v>1</v>
      </c>
      <c r="F924" s="165" t="s">
        <v>149</v>
      </c>
      <c r="H924" s="166">
        <v>3</v>
      </c>
      <c r="I924" s="167"/>
      <c r="L924" s="163"/>
      <c r="M924" s="168"/>
      <c r="T924" s="169"/>
      <c r="AT924" s="164" t="s">
        <v>141</v>
      </c>
      <c r="AU924" s="164" t="s">
        <v>90</v>
      </c>
      <c r="AV924" s="14" t="s">
        <v>135</v>
      </c>
      <c r="AW924" s="14" t="s">
        <v>36</v>
      </c>
      <c r="AX924" s="14" t="s">
        <v>88</v>
      </c>
      <c r="AY924" s="164" t="s">
        <v>128</v>
      </c>
    </row>
    <row r="925" spans="2:65" s="1" customFormat="1" ht="24.2" customHeight="1">
      <c r="B925" s="31"/>
      <c r="C925" s="131" t="s">
        <v>865</v>
      </c>
      <c r="D925" s="131" t="s">
        <v>130</v>
      </c>
      <c r="E925" s="132" t="s">
        <v>866</v>
      </c>
      <c r="F925" s="133" t="s">
        <v>867</v>
      </c>
      <c r="G925" s="134" t="s">
        <v>133</v>
      </c>
      <c r="H925" s="135">
        <v>3</v>
      </c>
      <c r="I925" s="136"/>
      <c r="J925" s="137">
        <f>ROUND(I925*H925,2)</f>
        <v>0</v>
      </c>
      <c r="K925" s="133" t="s">
        <v>134</v>
      </c>
      <c r="L925" s="31"/>
      <c r="M925" s="138" t="s">
        <v>1</v>
      </c>
      <c r="N925" s="139" t="s">
        <v>45</v>
      </c>
      <c r="P925" s="140">
        <f>O925*H925</f>
        <v>0</v>
      </c>
      <c r="Q925" s="140">
        <v>0</v>
      </c>
      <c r="R925" s="140">
        <f>Q925*H925</f>
        <v>0</v>
      </c>
      <c r="S925" s="140">
        <v>0</v>
      </c>
      <c r="T925" s="141">
        <f>S925*H925</f>
        <v>0</v>
      </c>
      <c r="AR925" s="142" t="s">
        <v>135</v>
      </c>
      <c r="AT925" s="142" t="s">
        <v>130</v>
      </c>
      <c r="AU925" s="142" t="s">
        <v>90</v>
      </c>
      <c r="AY925" s="16" t="s">
        <v>128</v>
      </c>
      <c r="BE925" s="143">
        <f>IF(N925="základní",J925,0)</f>
        <v>0</v>
      </c>
      <c r="BF925" s="143">
        <f>IF(N925="snížená",J925,0)</f>
        <v>0</v>
      </c>
      <c r="BG925" s="143">
        <f>IF(N925="zákl. přenesená",J925,0)</f>
        <v>0</v>
      </c>
      <c r="BH925" s="143">
        <f>IF(N925="sníž. přenesená",J925,0)</f>
        <v>0</v>
      </c>
      <c r="BI925" s="143">
        <f>IF(N925="nulová",J925,0)</f>
        <v>0</v>
      </c>
      <c r="BJ925" s="16" t="s">
        <v>88</v>
      </c>
      <c r="BK925" s="143">
        <f>ROUND(I925*H925,2)</f>
        <v>0</v>
      </c>
      <c r="BL925" s="16" t="s">
        <v>135</v>
      </c>
      <c r="BM925" s="142" t="s">
        <v>868</v>
      </c>
    </row>
    <row r="926" spans="2:65" s="1" customFormat="1" ht="11.25">
      <c r="B926" s="31"/>
      <c r="D926" s="144" t="s">
        <v>137</v>
      </c>
      <c r="F926" s="145" t="s">
        <v>869</v>
      </c>
      <c r="I926" s="146"/>
      <c r="L926" s="31"/>
      <c r="M926" s="147"/>
      <c r="T926" s="55"/>
      <c r="AT926" s="16" t="s">
        <v>137</v>
      </c>
      <c r="AU926" s="16" t="s">
        <v>90</v>
      </c>
    </row>
    <row r="927" spans="2:65" s="1" customFormat="1" ht="11.25">
      <c r="B927" s="31"/>
      <c r="D927" s="148" t="s">
        <v>139</v>
      </c>
      <c r="F927" s="149" t="s">
        <v>870</v>
      </c>
      <c r="I927" s="146"/>
      <c r="L927" s="31"/>
      <c r="M927" s="147"/>
      <c r="T927" s="55"/>
      <c r="AT927" s="16" t="s">
        <v>139</v>
      </c>
      <c r="AU927" s="16" t="s">
        <v>90</v>
      </c>
    </row>
    <row r="928" spans="2:65" s="12" customFormat="1" ht="11.25">
      <c r="B928" s="150"/>
      <c r="D928" s="144" t="s">
        <v>141</v>
      </c>
      <c r="E928" s="151" t="s">
        <v>1</v>
      </c>
      <c r="F928" s="152" t="s">
        <v>217</v>
      </c>
      <c r="H928" s="151" t="s">
        <v>1</v>
      </c>
      <c r="I928" s="153"/>
      <c r="L928" s="150"/>
      <c r="M928" s="154"/>
      <c r="T928" s="155"/>
      <c r="AT928" s="151" t="s">
        <v>141</v>
      </c>
      <c r="AU928" s="151" t="s">
        <v>90</v>
      </c>
      <c r="AV928" s="12" t="s">
        <v>88</v>
      </c>
      <c r="AW928" s="12" t="s">
        <v>36</v>
      </c>
      <c r="AX928" s="12" t="s">
        <v>80</v>
      </c>
      <c r="AY928" s="151" t="s">
        <v>128</v>
      </c>
    </row>
    <row r="929" spans="2:65" s="12" customFormat="1" ht="11.25">
      <c r="B929" s="150"/>
      <c r="D929" s="144" t="s">
        <v>141</v>
      </c>
      <c r="E929" s="151" t="s">
        <v>1</v>
      </c>
      <c r="F929" s="152" t="s">
        <v>858</v>
      </c>
      <c r="H929" s="151" t="s">
        <v>1</v>
      </c>
      <c r="I929" s="153"/>
      <c r="L929" s="150"/>
      <c r="M929" s="154"/>
      <c r="T929" s="155"/>
      <c r="AT929" s="151" t="s">
        <v>141</v>
      </c>
      <c r="AU929" s="151" t="s">
        <v>90</v>
      </c>
      <c r="AV929" s="12" t="s">
        <v>88</v>
      </c>
      <c r="AW929" s="12" t="s">
        <v>36</v>
      </c>
      <c r="AX929" s="12" t="s">
        <v>80</v>
      </c>
      <c r="AY929" s="151" t="s">
        <v>128</v>
      </c>
    </row>
    <row r="930" spans="2:65" s="13" customFormat="1" ht="11.25">
      <c r="B930" s="156"/>
      <c r="D930" s="144" t="s">
        <v>141</v>
      </c>
      <c r="E930" s="157" t="s">
        <v>1</v>
      </c>
      <c r="F930" s="158" t="s">
        <v>157</v>
      </c>
      <c r="H930" s="159">
        <v>3</v>
      </c>
      <c r="I930" s="160"/>
      <c r="L930" s="156"/>
      <c r="M930" s="161"/>
      <c r="T930" s="162"/>
      <c r="AT930" s="157" t="s">
        <v>141</v>
      </c>
      <c r="AU930" s="157" t="s">
        <v>90</v>
      </c>
      <c r="AV930" s="13" t="s">
        <v>90</v>
      </c>
      <c r="AW930" s="13" t="s">
        <v>36</v>
      </c>
      <c r="AX930" s="13" t="s">
        <v>80</v>
      </c>
      <c r="AY930" s="157" t="s">
        <v>128</v>
      </c>
    </row>
    <row r="931" spans="2:65" s="14" customFormat="1" ht="11.25">
      <c r="B931" s="163"/>
      <c r="D931" s="144" t="s">
        <v>141</v>
      </c>
      <c r="E931" s="164" t="s">
        <v>1</v>
      </c>
      <c r="F931" s="165" t="s">
        <v>149</v>
      </c>
      <c r="H931" s="166">
        <v>3</v>
      </c>
      <c r="I931" s="167"/>
      <c r="L931" s="163"/>
      <c r="M931" s="168"/>
      <c r="T931" s="169"/>
      <c r="AT931" s="164" t="s">
        <v>141</v>
      </c>
      <c r="AU931" s="164" t="s">
        <v>90</v>
      </c>
      <c r="AV931" s="14" t="s">
        <v>135</v>
      </c>
      <c r="AW931" s="14" t="s">
        <v>36</v>
      </c>
      <c r="AX931" s="14" t="s">
        <v>88</v>
      </c>
      <c r="AY931" s="164" t="s">
        <v>128</v>
      </c>
    </row>
    <row r="932" spans="2:65" s="1" customFormat="1" ht="24.2" customHeight="1">
      <c r="B932" s="31"/>
      <c r="C932" s="131" t="s">
        <v>871</v>
      </c>
      <c r="D932" s="131" t="s">
        <v>130</v>
      </c>
      <c r="E932" s="132" t="s">
        <v>872</v>
      </c>
      <c r="F932" s="133" t="s">
        <v>873</v>
      </c>
      <c r="G932" s="134" t="s">
        <v>133</v>
      </c>
      <c r="H932" s="135">
        <v>3</v>
      </c>
      <c r="I932" s="136"/>
      <c r="J932" s="137">
        <f>ROUND(I932*H932,2)</f>
        <v>0</v>
      </c>
      <c r="K932" s="133" t="s">
        <v>134</v>
      </c>
      <c r="L932" s="31"/>
      <c r="M932" s="138" t="s">
        <v>1</v>
      </c>
      <c r="N932" s="139" t="s">
        <v>45</v>
      </c>
      <c r="P932" s="140">
        <f>O932*H932</f>
        <v>0</v>
      </c>
      <c r="Q932" s="140">
        <v>2.0140000000000002E-2</v>
      </c>
      <c r="R932" s="140">
        <f>Q932*H932</f>
        <v>6.0420000000000001E-2</v>
      </c>
      <c r="S932" s="140">
        <v>0</v>
      </c>
      <c r="T932" s="141">
        <f>S932*H932</f>
        <v>0</v>
      </c>
      <c r="AR932" s="142" t="s">
        <v>135</v>
      </c>
      <c r="AT932" s="142" t="s">
        <v>130</v>
      </c>
      <c r="AU932" s="142" t="s">
        <v>90</v>
      </c>
      <c r="AY932" s="16" t="s">
        <v>128</v>
      </c>
      <c r="BE932" s="143">
        <f>IF(N932="základní",J932,0)</f>
        <v>0</v>
      </c>
      <c r="BF932" s="143">
        <f>IF(N932="snížená",J932,0)</f>
        <v>0</v>
      </c>
      <c r="BG932" s="143">
        <f>IF(N932="zákl. přenesená",J932,0)</f>
        <v>0</v>
      </c>
      <c r="BH932" s="143">
        <f>IF(N932="sníž. přenesená",J932,0)</f>
        <v>0</v>
      </c>
      <c r="BI932" s="143">
        <f>IF(N932="nulová",J932,0)</f>
        <v>0</v>
      </c>
      <c r="BJ932" s="16" t="s">
        <v>88</v>
      </c>
      <c r="BK932" s="143">
        <f>ROUND(I932*H932,2)</f>
        <v>0</v>
      </c>
      <c r="BL932" s="16" t="s">
        <v>135</v>
      </c>
      <c r="BM932" s="142" t="s">
        <v>874</v>
      </c>
    </row>
    <row r="933" spans="2:65" s="1" customFormat="1" ht="19.5">
      <c r="B933" s="31"/>
      <c r="D933" s="144" t="s">
        <v>137</v>
      </c>
      <c r="F933" s="145" t="s">
        <v>875</v>
      </c>
      <c r="I933" s="146"/>
      <c r="L933" s="31"/>
      <c r="M933" s="147"/>
      <c r="T933" s="55"/>
      <c r="AT933" s="16" t="s">
        <v>137</v>
      </c>
      <c r="AU933" s="16" t="s">
        <v>90</v>
      </c>
    </row>
    <row r="934" spans="2:65" s="1" customFormat="1" ht="11.25">
      <c r="B934" s="31"/>
      <c r="D934" s="148" t="s">
        <v>139</v>
      </c>
      <c r="F934" s="149" t="s">
        <v>876</v>
      </c>
      <c r="I934" s="146"/>
      <c r="L934" s="31"/>
      <c r="M934" s="147"/>
      <c r="T934" s="55"/>
      <c r="AT934" s="16" t="s">
        <v>139</v>
      </c>
      <c r="AU934" s="16" t="s">
        <v>90</v>
      </c>
    </row>
    <row r="935" spans="2:65" s="12" customFormat="1" ht="11.25">
      <c r="B935" s="150"/>
      <c r="D935" s="144" t="s">
        <v>141</v>
      </c>
      <c r="E935" s="151" t="s">
        <v>1</v>
      </c>
      <c r="F935" s="152" t="s">
        <v>217</v>
      </c>
      <c r="H935" s="151" t="s">
        <v>1</v>
      </c>
      <c r="I935" s="153"/>
      <c r="L935" s="150"/>
      <c r="M935" s="154"/>
      <c r="T935" s="155"/>
      <c r="AT935" s="151" t="s">
        <v>141</v>
      </c>
      <c r="AU935" s="151" t="s">
        <v>90</v>
      </c>
      <c r="AV935" s="12" t="s">
        <v>88</v>
      </c>
      <c r="AW935" s="12" t="s">
        <v>36</v>
      </c>
      <c r="AX935" s="12" t="s">
        <v>80</v>
      </c>
      <c r="AY935" s="151" t="s">
        <v>128</v>
      </c>
    </row>
    <row r="936" spans="2:65" s="12" customFormat="1" ht="11.25">
      <c r="B936" s="150"/>
      <c r="D936" s="144" t="s">
        <v>141</v>
      </c>
      <c r="E936" s="151" t="s">
        <v>1</v>
      </c>
      <c r="F936" s="152" t="s">
        <v>858</v>
      </c>
      <c r="H936" s="151" t="s">
        <v>1</v>
      </c>
      <c r="I936" s="153"/>
      <c r="L936" s="150"/>
      <c r="M936" s="154"/>
      <c r="T936" s="155"/>
      <c r="AT936" s="151" t="s">
        <v>141</v>
      </c>
      <c r="AU936" s="151" t="s">
        <v>90</v>
      </c>
      <c r="AV936" s="12" t="s">
        <v>88</v>
      </c>
      <c r="AW936" s="12" t="s">
        <v>36</v>
      </c>
      <c r="AX936" s="12" t="s">
        <v>80</v>
      </c>
      <c r="AY936" s="151" t="s">
        <v>128</v>
      </c>
    </row>
    <row r="937" spans="2:65" s="13" customFormat="1" ht="11.25">
      <c r="B937" s="156"/>
      <c r="D937" s="144" t="s">
        <v>141</v>
      </c>
      <c r="E937" s="157" t="s">
        <v>1</v>
      </c>
      <c r="F937" s="158" t="s">
        <v>157</v>
      </c>
      <c r="H937" s="159">
        <v>3</v>
      </c>
      <c r="I937" s="160"/>
      <c r="L937" s="156"/>
      <c r="M937" s="161"/>
      <c r="T937" s="162"/>
      <c r="AT937" s="157" t="s">
        <v>141</v>
      </c>
      <c r="AU937" s="157" t="s">
        <v>90</v>
      </c>
      <c r="AV937" s="13" t="s">
        <v>90</v>
      </c>
      <c r="AW937" s="13" t="s">
        <v>36</v>
      </c>
      <c r="AX937" s="13" t="s">
        <v>80</v>
      </c>
      <c r="AY937" s="157" t="s">
        <v>128</v>
      </c>
    </row>
    <row r="938" spans="2:65" s="14" customFormat="1" ht="11.25">
      <c r="B938" s="163"/>
      <c r="D938" s="144" t="s">
        <v>141</v>
      </c>
      <c r="E938" s="164" t="s">
        <v>1</v>
      </c>
      <c r="F938" s="165" t="s">
        <v>149</v>
      </c>
      <c r="H938" s="166">
        <v>3</v>
      </c>
      <c r="I938" s="167"/>
      <c r="L938" s="163"/>
      <c r="M938" s="168"/>
      <c r="T938" s="169"/>
      <c r="AT938" s="164" t="s">
        <v>141</v>
      </c>
      <c r="AU938" s="164" t="s">
        <v>90</v>
      </c>
      <c r="AV938" s="14" t="s">
        <v>135</v>
      </c>
      <c r="AW938" s="14" t="s">
        <v>36</v>
      </c>
      <c r="AX938" s="14" t="s">
        <v>88</v>
      </c>
      <c r="AY938" s="164" t="s">
        <v>128</v>
      </c>
    </row>
    <row r="939" spans="2:65" s="1" customFormat="1" ht="24.2" customHeight="1">
      <c r="B939" s="31"/>
      <c r="C939" s="131" t="s">
        <v>877</v>
      </c>
      <c r="D939" s="131" t="s">
        <v>130</v>
      </c>
      <c r="E939" s="132" t="s">
        <v>878</v>
      </c>
      <c r="F939" s="133" t="s">
        <v>879</v>
      </c>
      <c r="G939" s="134" t="s">
        <v>133</v>
      </c>
      <c r="H939" s="135">
        <v>3</v>
      </c>
      <c r="I939" s="136"/>
      <c r="J939" s="137">
        <f>ROUND(I939*H939,2)</f>
        <v>0</v>
      </c>
      <c r="K939" s="133" t="s">
        <v>134</v>
      </c>
      <c r="L939" s="31"/>
      <c r="M939" s="138" t="s">
        <v>1</v>
      </c>
      <c r="N939" s="139" t="s">
        <v>45</v>
      </c>
      <c r="P939" s="140">
        <f>O939*H939</f>
        <v>0</v>
      </c>
      <c r="Q939" s="140">
        <v>0</v>
      </c>
      <c r="R939" s="140">
        <f>Q939*H939</f>
        <v>0</v>
      </c>
      <c r="S939" s="140">
        <v>0</v>
      </c>
      <c r="T939" s="141">
        <f>S939*H939</f>
        <v>0</v>
      </c>
      <c r="AR939" s="142" t="s">
        <v>135</v>
      </c>
      <c r="AT939" s="142" t="s">
        <v>130</v>
      </c>
      <c r="AU939" s="142" t="s">
        <v>90</v>
      </c>
      <c r="AY939" s="16" t="s">
        <v>128</v>
      </c>
      <c r="BE939" s="143">
        <f>IF(N939="základní",J939,0)</f>
        <v>0</v>
      </c>
      <c r="BF939" s="143">
        <f>IF(N939="snížená",J939,0)</f>
        <v>0</v>
      </c>
      <c r="BG939" s="143">
        <f>IF(N939="zákl. přenesená",J939,0)</f>
        <v>0</v>
      </c>
      <c r="BH939" s="143">
        <f>IF(N939="sníž. přenesená",J939,0)</f>
        <v>0</v>
      </c>
      <c r="BI939" s="143">
        <f>IF(N939="nulová",J939,0)</f>
        <v>0</v>
      </c>
      <c r="BJ939" s="16" t="s">
        <v>88</v>
      </c>
      <c r="BK939" s="143">
        <f>ROUND(I939*H939,2)</f>
        <v>0</v>
      </c>
      <c r="BL939" s="16" t="s">
        <v>135</v>
      </c>
      <c r="BM939" s="142" t="s">
        <v>880</v>
      </c>
    </row>
    <row r="940" spans="2:65" s="1" customFormat="1" ht="19.5">
      <c r="B940" s="31"/>
      <c r="D940" s="144" t="s">
        <v>137</v>
      </c>
      <c r="F940" s="145" t="s">
        <v>881</v>
      </c>
      <c r="I940" s="146"/>
      <c r="L940" s="31"/>
      <c r="M940" s="147"/>
      <c r="T940" s="55"/>
      <c r="AT940" s="16" t="s">
        <v>137</v>
      </c>
      <c r="AU940" s="16" t="s">
        <v>90</v>
      </c>
    </row>
    <row r="941" spans="2:65" s="1" customFormat="1" ht="11.25">
      <c r="B941" s="31"/>
      <c r="D941" s="148" t="s">
        <v>139</v>
      </c>
      <c r="F941" s="149" t="s">
        <v>882</v>
      </c>
      <c r="I941" s="146"/>
      <c r="L941" s="31"/>
      <c r="M941" s="147"/>
      <c r="T941" s="55"/>
      <c r="AT941" s="16" t="s">
        <v>139</v>
      </c>
      <c r="AU941" s="16" t="s">
        <v>90</v>
      </c>
    </row>
    <row r="942" spans="2:65" s="12" customFormat="1" ht="11.25">
      <c r="B942" s="150"/>
      <c r="D942" s="144" t="s">
        <v>141</v>
      </c>
      <c r="E942" s="151" t="s">
        <v>1</v>
      </c>
      <c r="F942" s="152" t="s">
        <v>217</v>
      </c>
      <c r="H942" s="151" t="s">
        <v>1</v>
      </c>
      <c r="I942" s="153"/>
      <c r="L942" s="150"/>
      <c r="M942" s="154"/>
      <c r="T942" s="155"/>
      <c r="AT942" s="151" t="s">
        <v>141</v>
      </c>
      <c r="AU942" s="151" t="s">
        <v>90</v>
      </c>
      <c r="AV942" s="12" t="s">
        <v>88</v>
      </c>
      <c r="AW942" s="12" t="s">
        <v>36</v>
      </c>
      <c r="AX942" s="12" t="s">
        <v>80</v>
      </c>
      <c r="AY942" s="151" t="s">
        <v>128</v>
      </c>
    </row>
    <row r="943" spans="2:65" s="12" customFormat="1" ht="11.25">
      <c r="B943" s="150"/>
      <c r="D943" s="144" t="s">
        <v>141</v>
      </c>
      <c r="E943" s="151" t="s">
        <v>1</v>
      </c>
      <c r="F943" s="152" t="s">
        <v>858</v>
      </c>
      <c r="H943" s="151" t="s">
        <v>1</v>
      </c>
      <c r="I943" s="153"/>
      <c r="L943" s="150"/>
      <c r="M943" s="154"/>
      <c r="T943" s="155"/>
      <c r="AT943" s="151" t="s">
        <v>141</v>
      </c>
      <c r="AU943" s="151" t="s">
        <v>90</v>
      </c>
      <c r="AV943" s="12" t="s">
        <v>88</v>
      </c>
      <c r="AW943" s="12" t="s">
        <v>36</v>
      </c>
      <c r="AX943" s="12" t="s">
        <v>80</v>
      </c>
      <c r="AY943" s="151" t="s">
        <v>128</v>
      </c>
    </row>
    <row r="944" spans="2:65" s="13" customFormat="1" ht="11.25">
      <c r="B944" s="156"/>
      <c r="D944" s="144" t="s">
        <v>141</v>
      </c>
      <c r="E944" s="157" t="s">
        <v>1</v>
      </c>
      <c r="F944" s="158" t="s">
        <v>157</v>
      </c>
      <c r="H944" s="159">
        <v>3</v>
      </c>
      <c r="I944" s="160"/>
      <c r="L944" s="156"/>
      <c r="M944" s="161"/>
      <c r="T944" s="162"/>
      <c r="AT944" s="157" t="s">
        <v>141</v>
      </c>
      <c r="AU944" s="157" t="s">
        <v>90</v>
      </c>
      <c r="AV944" s="13" t="s">
        <v>90</v>
      </c>
      <c r="AW944" s="13" t="s">
        <v>36</v>
      </c>
      <c r="AX944" s="13" t="s">
        <v>80</v>
      </c>
      <c r="AY944" s="157" t="s">
        <v>128</v>
      </c>
    </row>
    <row r="945" spans="2:65" s="14" customFormat="1" ht="11.25">
      <c r="B945" s="163"/>
      <c r="D945" s="144" t="s">
        <v>141</v>
      </c>
      <c r="E945" s="164" t="s">
        <v>1</v>
      </c>
      <c r="F945" s="165" t="s">
        <v>149</v>
      </c>
      <c r="H945" s="166">
        <v>3</v>
      </c>
      <c r="I945" s="167"/>
      <c r="L945" s="163"/>
      <c r="M945" s="168"/>
      <c r="T945" s="169"/>
      <c r="AT945" s="164" t="s">
        <v>141</v>
      </c>
      <c r="AU945" s="164" t="s">
        <v>90</v>
      </c>
      <c r="AV945" s="14" t="s">
        <v>135</v>
      </c>
      <c r="AW945" s="14" t="s">
        <v>36</v>
      </c>
      <c r="AX945" s="14" t="s">
        <v>88</v>
      </c>
      <c r="AY945" s="164" t="s">
        <v>128</v>
      </c>
    </row>
    <row r="946" spans="2:65" s="11" customFormat="1" ht="22.9" customHeight="1">
      <c r="B946" s="119"/>
      <c r="D946" s="120" t="s">
        <v>79</v>
      </c>
      <c r="E946" s="129" t="s">
        <v>883</v>
      </c>
      <c r="F946" s="129" t="s">
        <v>884</v>
      </c>
      <c r="I946" s="122"/>
      <c r="J946" s="130">
        <f>BK946</f>
        <v>0</v>
      </c>
      <c r="L946" s="119"/>
      <c r="M946" s="124"/>
      <c r="P946" s="125">
        <f>SUM(P947:P975)</f>
        <v>0</v>
      </c>
      <c r="R946" s="125">
        <f>SUM(R947:R975)</f>
        <v>0</v>
      </c>
      <c r="T946" s="126">
        <f>SUM(T947:T975)</f>
        <v>0</v>
      </c>
      <c r="AR946" s="120" t="s">
        <v>88</v>
      </c>
      <c r="AT946" s="127" t="s">
        <v>79</v>
      </c>
      <c r="AU946" s="127" t="s">
        <v>88</v>
      </c>
      <c r="AY946" s="120" t="s">
        <v>128</v>
      </c>
      <c r="BK946" s="128">
        <f>SUM(BK947:BK975)</f>
        <v>0</v>
      </c>
    </row>
    <row r="947" spans="2:65" s="1" customFormat="1" ht="24.2" customHeight="1">
      <c r="B947" s="31"/>
      <c r="C947" s="131" t="s">
        <v>885</v>
      </c>
      <c r="D947" s="131" t="s">
        <v>130</v>
      </c>
      <c r="E947" s="132" t="s">
        <v>886</v>
      </c>
      <c r="F947" s="133" t="s">
        <v>887</v>
      </c>
      <c r="G947" s="134" t="s">
        <v>317</v>
      </c>
      <c r="H947" s="135">
        <v>885.03399999999999</v>
      </c>
      <c r="I947" s="136"/>
      <c r="J947" s="137">
        <f>ROUND(I947*H947,2)</f>
        <v>0</v>
      </c>
      <c r="K947" s="133" t="s">
        <v>134</v>
      </c>
      <c r="L947" s="31"/>
      <c r="M947" s="138" t="s">
        <v>1</v>
      </c>
      <c r="N947" s="139" t="s">
        <v>45</v>
      </c>
      <c r="P947" s="140">
        <f>O947*H947</f>
        <v>0</v>
      </c>
      <c r="Q947" s="140">
        <v>0</v>
      </c>
      <c r="R947" s="140">
        <f>Q947*H947</f>
        <v>0</v>
      </c>
      <c r="S947" s="140">
        <v>0</v>
      </c>
      <c r="T947" s="141">
        <f>S947*H947</f>
        <v>0</v>
      </c>
      <c r="AR947" s="142" t="s">
        <v>135</v>
      </c>
      <c r="AT947" s="142" t="s">
        <v>130</v>
      </c>
      <c r="AU947" s="142" t="s">
        <v>90</v>
      </c>
      <c r="AY947" s="16" t="s">
        <v>128</v>
      </c>
      <c r="BE947" s="143">
        <f>IF(N947="základní",J947,0)</f>
        <v>0</v>
      </c>
      <c r="BF947" s="143">
        <f>IF(N947="snížená",J947,0)</f>
        <v>0</v>
      </c>
      <c r="BG947" s="143">
        <f>IF(N947="zákl. přenesená",J947,0)</f>
        <v>0</v>
      </c>
      <c r="BH947" s="143">
        <f>IF(N947="sníž. přenesená",J947,0)</f>
        <v>0</v>
      </c>
      <c r="BI947" s="143">
        <f>IF(N947="nulová",J947,0)</f>
        <v>0</v>
      </c>
      <c r="BJ947" s="16" t="s">
        <v>88</v>
      </c>
      <c r="BK947" s="143">
        <f>ROUND(I947*H947,2)</f>
        <v>0</v>
      </c>
      <c r="BL947" s="16" t="s">
        <v>135</v>
      </c>
      <c r="BM947" s="142" t="s">
        <v>888</v>
      </c>
    </row>
    <row r="948" spans="2:65" s="1" customFormat="1" ht="11.25">
      <c r="B948" s="31"/>
      <c r="D948" s="144" t="s">
        <v>137</v>
      </c>
      <c r="F948" s="145" t="s">
        <v>887</v>
      </c>
      <c r="I948" s="146"/>
      <c r="L948" s="31"/>
      <c r="M948" s="147"/>
      <c r="T948" s="55"/>
      <c r="AT948" s="16" t="s">
        <v>137</v>
      </c>
      <c r="AU948" s="16" t="s">
        <v>90</v>
      </c>
    </row>
    <row r="949" spans="2:65" s="1" customFormat="1" ht="11.25">
      <c r="B949" s="31"/>
      <c r="D949" s="148" t="s">
        <v>139</v>
      </c>
      <c r="F949" s="149" t="s">
        <v>889</v>
      </c>
      <c r="I949" s="146"/>
      <c r="L949" s="31"/>
      <c r="M949" s="147"/>
      <c r="T949" s="55"/>
      <c r="AT949" s="16" t="s">
        <v>139</v>
      </c>
      <c r="AU949" s="16" t="s">
        <v>90</v>
      </c>
    </row>
    <row r="950" spans="2:65" s="1" customFormat="1" ht="24.2" customHeight="1">
      <c r="B950" s="31"/>
      <c r="C950" s="131" t="s">
        <v>195</v>
      </c>
      <c r="D950" s="131" t="s">
        <v>130</v>
      </c>
      <c r="E950" s="132" t="s">
        <v>890</v>
      </c>
      <c r="F950" s="133" t="s">
        <v>891</v>
      </c>
      <c r="G950" s="134" t="s">
        <v>317</v>
      </c>
      <c r="H950" s="135">
        <v>7965.3059999999996</v>
      </c>
      <c r="I950" s="136"/>
      <c r="J950" s="137">
        <f>ROUND(I950*H950,2)</f>
        <v>0</v>
      </c>
      <c r="K950" s="133" t="s">
        <v>134</v>
      </c>
      <c r="L950" s="31"/>
      <c r="M950" s="138" t="s">
        <v>1</v>
      </c>
      <c r="N950" s="139" t="s">
        <v>45</v>
      </c>
      <c r="P950" s="140">
        <f>O950*H950</f>
        <v>0</v>
      </c>
      <c r="Q950" s="140">
        <v>0</v>
      </c>
      <c r="R950" s="140">
        <f>Q950*H950</f>
        <v>0</v>
      </c>
      <c r="S950" s="140">
        <v>0</v>
      </c>
      <c r="T950" s="141">
        <f>S950*H950</f>
        <v>0</v>
      </c>
      <c r="AR950" s="142" t="s">
        <v>135</v>
      </c>
      <c r="AT950" s="142" t="s">
        <v>130</v>
      </c>
      <c r="AU950" s="142" t="s">
        <v>90</v>
      </c>
      <c r="AY950" s="16" t="s">
        <v>128</v>
      </c>
      <c r="BE950" s="143">
        <f>IF(N950="základní",J950,0)</f>
        <v>0</v>
      </c>
      <c r="BF950" s="143">
        <f>IF(N950="snížená",J950,0)</f>
        <v>0</v>
      </c>
      <c r="BG950" s="143">
        <f>IF(N950="zákl. přenesená",J950,0)</f>
        <v>0</v>
      </c>
      <c r="BH950" s="143">
        <f>IF(N950="sníž. přenesená",J950,0)</f>
        <v>0</v>
      </c>
      <c r="BI950" s="143">
        <f>IF(N950="nulová",J950,0)</f>
        <v>0</v>
      </c>
      <c r="BJ950" s="16" t="s">
        <v>88</v>
      </c>
      <c r="BK950" s="143">
        <f>ROUND(I950*H950,2)</f>
        <v>0</v>
      </c>
      <c r="BL950" s="16" t="s">
        <v>135</v>
      </c>
      <c r="BM950" s="142" t="s">
        <v>892</v>
      </c>
    </row>
    <row r="951" spans="2:65" s="1" customFormat="1" ht="19.5">
      <c r="B951" s="31"/>
      <c r="D951" s="144" t="s">
        <v>137</v>
      </c>
      <c r="F951" s="145" t="s">
        <v>891</v>
      </c>
      <c r="I951" s="146"/>
      <c r="L951" s="31"/>
      <c r="M951" s="147"/>
      <c r="T951" s="55"/>
      <c r="AT951" s="16" t="s">
        <v>137</v>
      </c>
      <c r="AU951" s="16" t="s">
        <v>90</v>
      </c>
    </row>
    <row r="952" spans="2:65" s="1" customFormat="1" ht="11.25">
      <c r="B952" s="31"/>
      <c r="D952" s="148" t="s">
        <v>139</v>
      </c>
      <c r="F952" s="149" t="s">
        <v>893</v>
      </c>
      <c r="I952" s="146"/>
      <c r="L952" s="31"/>
      <c r="M952" s="147"/>
      <c r="T952" s="55"/>
      <c r="AT952" s="16" t="s">
        <v>139</v>
      </c>
      <c r="AU952" s="16" t="s">
        <v>90</v>
      </c>
    </row>
    <row r="953" spans="2:65" s="13" customFormat="1" ht="11.25">
      <c r="B953" s="156"/>
      <c r="D953" s="144" t="s">
        <v>141</v>
      </c>
      <c r="F953" s="158" t="s">
        <v>894</v>
      </c>
      <c r="H953" s="159">
        <v>7965.3059999999996</v>
      </c>
      <c r="I953" s="160"/>
      <c r="L953" s="156"/>
      <c r="M953" s="161"/>
      <c r="T953" s="162"/>
      <c r="AT953" s="157" t="s">
        <v>141</v>
      </c>
      <c r="AU953" s="157" t="s">
        <v>90</v>
      </c>
      <c r="AV953" s="13" t="s">
        <v>90</v>
      </c>
      <c r="AW953" s="13" t="s">
        <v>4</v>
      </c>
      <c r="AX953" s="13" t="s">
        <v>88</v>
      </c>
      <c r="AY953" s="157" t="s">
        <v>128</v>
      </c>
    </row>
    <row r="954" spans="2:65" s="1" customFormat="1" ht="16.5" customHeight="1">
      <c r="B954" s="31"/>
      <c r="C954" s="131" t="s">
        <v>895</v>
      </c>
      <c r="D954" s="131" t="s">
        <v>130</v>
      </c>
      <c r="E954" s="132" t="s">
        <v>896</v>
      </c>
      <c r="F954" s="133" t="s">
        <v>897</v>
      </c>
      <c r="G954" s="134" t="s">
        <v>317</v>
      </c>
      <c r="H954" s="135">
        <v>885.03399999999999</v>
      </c>
      <c r="I954" s="136"/>
      <c r="J954" s="137">
        <f>ROUND(I954*H954,2)</f>
        <v>0</v>
      </c>
      <c r="K954" s="133" t="s">
        <v>134</v>
      </c>
      <c r="L954" s="31"/>
      <c r="M954" s="138" t="s">
        <v>1</v>
      </c>
      <c r="N954" s="139" t="s">
        <v>45</v>
      </c>
      <c r="P954" s="140">
        <f>O954*H954</f>
        <v>0</v>
      </c>
      <c r="Q954" s="140">
        <v>0</v>
      </c>
      <c r="R954" s="140">
        <f>Q954*H954</f>
        <v>0</v>
      </c>
      <c r="S954" s="140">
        <v>0</v>
      </c>
      <c r="T954" s="141">
        <f>S954*H954</f>
        <v>0</v>
      </c>
      <c r="AR954" s="142" t="s">
        <v>135</v>
      </c>
      <c r="AT954" s="142" t="s">
        <v>130</v>
      </c>
      <c r="AU954" s="142" t="s">
        <v>90</v>
      </c>
      <c r="AY954" s="16" t="s">
        <v>128</v>
      </c>
      <c r="BE954" s="143">
        <f>IF(N954="základní",J954,0)</f>
        <v>0</v>
      </c>
      <c r="BF954" s="143">
        <f>IF(N954="snížená",J954,0)</f>
        <v>0</v>
      </c>
      <c r="BG954" s="143">
        <f>IF(N954="zákl. přenesená",J954,0)</f>
        <v>0</v>
      </c>
      <c r="BH954" s="143">
        <f>IF(N954="sníž. přenesená",J954,0)</f>
        <v>0</v>
      </c>
      <c r="BI954" s="143">
        <f>IF(N954="nulová",J954,0)</f>
        <v>0</v>
      </c>
      <c r="BJ954" s="16" t="s">
        <v>88</v>
      </c>
      <c r="BK954" s="143">
        <f>ROUND(I954*H954,2)</f>
        <v>0</v>
      </c>
      <c r="BL954" s="16" t="s">
        <v>135</v>
      </c>
      <c r="BM954" s="142" t="s">
        <v>898</v>
      </c>
    </row>
    <row r="955" spans="2:65" s="1" customFormat="1" ht="11.25">
      <c r="B955" s="31"/>
      <c r="D955" s="144" t="s">
        <v>137</v>
      </c>
      <c r="F955" s="145" t="s">
        <v>897</v>
      </c>
      <c r="I955" s="146"/>
      <c r="L955" s="31"/>
      <c r="M955" s="147"/>
      <c r="T955" s="55"/>
      <c r="AT955" s="16" t="s">
        <v>137</v>
      </c>
      <c r="AU955" s="16" t="s">
        <v>90</v>
      </c>
    </row>
    <row r="956" spans="2:65" s="1" customFormat="1" ht="11.25">
      <c r="B956" s="31"/>
      <c r="D956" s="148" t="s">
        <v>139</v>
      </c>
      <c r="F956" s="149" t="s">
        <v>899</v>
      </c>
      <c r="I956" s="146"/>
      <c r="L956" s="31"/>
      <c r="M956" s="147"/>
      <c r="T956" s="55"/>
      <c r="AT956" s="16" t="s">
        <v>139</v>
      </c>
      <c r="AU956" s="16" t="s">
        <v>90</v>
      </c>
    </row>
    <row r="957" spans="2:65" s="1" customFormat="1" ht="33" customHeight="1">
      <c r="B957" s="31"/>
      <c r="C957" s="131" t="s">
        <v>900</v>
      </c>
      <c r="D957" s="131" t="s">
        <v>130</v>
      </c>
      <c r="E957" s="132" t="s">
        <v>901</v>
      </c>
      <c r="F957" s="133" t="s">
        <v>902</v>
      </c>
      <c r="G957" s="134" t="s">
        <v>317</v>
      </c>
      <c r="H957" s="135">
        <v>400.86200000000002</v>
      </c>
      <c r="I957" s="136"/>
      <c r="J957" s="137">
        <f>ROUND(I957*H957,2)</f>
        <v>0</v>
      </c>
      <c r="K957" s="133" t="s">
        <v>134</v>
      </c>
      <c r="L957" s="31"/>
      <c r="M957" s="138" t="s">
        <v>1</v>
      </c>
      <c r="N957" s="139" t="s">
        <v>45</v>
      </c>
      <c r="P957" s="140">
        <f>O957*H957</f>
        <v>0</v>
      </c>
      <c r="Q957" s="140">
        <v>0</v>
      </c>
      <c r="R957" s="140">
        <f>Q957*H957</f>
        <v>0</v>
      </c>
      <c r="S957" s="140">
        <v>0</v>
      </c>
      <c r="T957" s="141">
        <f>S957*H957</f>
        <v>0</v>
      </c>
      <c r="AR957" s="142" t="s">
        <v>135</v>
      </c>
      <c r="AT957" s="142" t="s">
        <v>130</v>
      </c>
      <c r="AU957" s="142" t="s">
        <v>90</v>
      </c>
      <c r="AY957" s="16" t="s">
        <v>128</v>
      </c>
      <c r="BE957" s="143">
        <f>IF(N957="základní",J957,0)</f>
        <v>0</v>
      </c>
      <c r="BF957" s="143">
        <f>IF(N957="snížená",J957,0)</f>
        <v>0</v>
      </c>
      <c r="BG957" s="143">
        <f>IF(N957="zákl. přenesená",J957,0)</f>
        <v>0</v>
      </c>
      <c r="BH957" s="143">
        <f>IF(N957="sníž. přenesená",J957,0)</f>
        <v>0</v>
      </c>
      <c r="BI957" s="143">
        <f>IF(N957="nulová",J957,0)</f>
        <v>0</v>
      </c>
      <c r="BJ957" s="16" t="s">
        <v>88</v>
      </c>
      <c r="BK957" s="143">
        <f>ROUND(I957*H957,2)</f>
        <v>0</v>
      </c>
      <c r="BL957" s="16" t="s">
        <v>135</v>
      </c>
      <c r="BM957" s="142" t="s">
        <v>903</v>
      </c>
    </row>
    <row r="958" spans="2:65" s="1" customFormat="1" ht="19.5">
      <c r="B958" s="31"/>
      <c r="D958" s="144" t="s">
        <v>137</v>
      </c>
      <c r="F958" s="145" t="s">
        <v>902</v>
      </c>
      <c r="I958" s="146"/>
      <c r="L958" s="31"/>
      <c r="M958" s="147"/>
      <c r="T958" s="55"/>
      <c r="AT958" s="16" t="s">
        <v>137</v>
      </c>
      <c r="AU958" s="16" t="s">
        <v>90</v>
      </c>
    </row>
    <row r="959" spans="2:65" s="1" customFormat="1" ht="11.25">
      <c r="B959" s="31"/>
      <c r="D959" s="148" t="s">
        <v>139</v>
      </c>
      <c r="F959" s="149" t="s">
        <v>904</v>
      </c>
      <c r="I959" s="146"/>
      <c r="L959" s="31"/>
      <c r="M959" s="147"/>
      <c r="T959" s="55"/>
      <c r="AT959" s="16" t="s">
        <v>139</v>
      </c>
      <c r="AU959" s="16" t="s">
        <v>90</v>
      </c>
    </row>
    <row r="960" spans="2:65" s="13" customFormat="1" ht="11.25">
      <c r="B960" s="156"/>
      <c r="D960" s="144" t="s">
        <v>141</v>
      </c>
      <c r="E960" s="157" t="s">
        <v>1</v>
      </c>
      <c r="F960" s="158" t="s">
        <v>905</v>
      </c>
      <c r="H960" s="159">
        <v>400.86200000000002</v>
      </c>
      <c r="I960" s="160"/>
      <c r="L960" s="156"/>
      <c r="M960" s="161"/>
      <c r="T960" s="162"/>
      <c r="AT960" s="157" t="s">
        <v>141</v>
      </c>
      <c r="AU960" s="157" t="s">
        <v>90</v>
      </c>
      <c r="AV960" s="13" t="s">
        <v>90</v>
      </c>
      <c r="AW960" s="13" t="s">
        <v>36</v>
      </c>
      <c r="AX960" s="13" t="s">
        <v>80</v>
      </c>
      <c r="AY960" s="157" t="s">
        <v>128</v>
      </c>
    </row>
    <row r="961" spans="2:65" s="14" customFormat="1" ht="11.25">
      <c r="B961" s="163"/>
      <c r="D961" s="144" t="s">
        <v>141</v>
      </c>
      <c r="E961" s="164" t="s">
        <v>1</v>
      </c>
      <c r="F961" s="165" t="s">
        <v>149</v>
      </c>
      <c r="H961" s="166">
        <v>400.86200000000002</v>
      </c>
      <c r="I961" s="167"/>
      <c r="L961" s="163"/>
      <c r="M961" s="168"/>
      <c r="T961" s="169"/>
      <c r="AT961" s="164" t="s">
        <v>141</v>
      </c>
      <c r="AU961" s="164" t="s">
        <v>90</v>
      </c>
      <c r="AV961" s="14" t="s">
        <v>135</v>
      </c>
      <c r="AW961" s="14" t="s">
        <v>36</v>
      </c>
      <c r="AX961" s="14" t="s">
        <v>88</v>
      </c>
      <c r="AY961" s="164" t="s">
        <v>128</v>
      </c>
    </row>
    <row r="962" spans="2:65" s="1" customFormat="1" ht="33" customHeight="1">
      <c r="B962" s="31"/>
      <c r="C962" s="131" t="s">
        <v>906</v>
      </c>
      <c r="D962" s="131" t="s">
        <v>130</v>
      </c>
      <c r="E962" s="132" t="s">
        <v>907</v>
      </c>
      <c r="F962" s="133" t="s">
        <v>908</v>
      </c>
      <c r="G962" s="134" t="s">
        <v>317</v>
      </c>
      <c r="H962" s="135">
        <v>214.59</v>
      </c>
      <c r="I962" s="136"/>
      <c r="J962" s="137">
        <f>ROUND(I962*H962,2)</f>
        <v>0</v>
      </c>
      <c r="K962" s="133" t="s">
        <v>134</v>
      </c>
      <c r="L962" s="31"/>
      <c r="M962" s="138" t="s">
        <v>1</v>
      </c>
      <c r="N962" s="139" t="s">
        <v>45</v>
      </c>
      <c r="P962" s="140">
        <f>O962*H962</f>
        <v>0</v>
      </c>
      <c r="Q962" s="140">
        <v>0</v>
      </c>
      <c r="R962" s="140">
        <f>Q962*H962</f>
        <v>0</v>
      </c>
      <c r="S962" s="140">
        <v>0</v>
      </c>
      <c r="T962" s="141">
        <f>S962*H962</f>
        <v>0</v>
      </c>
      <c r="AR962" s="142" t="s">
        <v>135</v>
      </c>
      <c r="AT962" s="142" t="s">
        <v>130</v>
      </c>
      <c r="AU962" s="142" t="s">
        <v>90</v>
      </c>
      <c r="AY962" s="16" t="s">
        <v>128</v>
      </c>
      <c r="BE962" s="143">
        <f>IF(N962="základní",J962,0)</f>
        <v>0</v>
      </c>
      <c r="BF962" s="143">
        <f>IF(N962="snížená",J962,0)</f>
        <v>0</v>
      </c>
      <c r="BG962" s="143">
        <f>IF(N962="zákl. přenesená",J962,0)</f>
        <v>0</v>
      </c>
      <c r="BH962" s="143">
        <f>IF(N962="sníž. přenesená",J962,0)</f>
        <v>0</v>
      </c>
      <c r="BI962" s="143">
        <f>IF(N962="nulová",J962,0)</f>
        <v>0</v>
      </c>
      <c r="BJ962" s="16" t="s">
        <v>88</v>
      </c>
      <c r="BK962" s="143">
        <f>ROUND(I962*H962,2)</f>
        <v>0</v>
      </c>
      <c r="BL962" s="16" t="s">
        <v>135</v>
      </c>
      <c r="BM962" s="142" t="s">
        <v>909</v>
      </c>
    </row>
    <row r="963" spans="2:65" s="1" customFormat="1" ht="19.5">
      <c r="B963" s="31"/>
      <c r="D963" s="144" t="s">
        <v>137</v>
      </c>
      <c r="F963" s="145" t="s">
        <v>908</v>
      </c>
      <c r="I963" s="146"/>
      <c r="L963" s="31"/>
      <c r="M963" s="147"/>
      <c r="T963" s="55"/>
      <c r="AT963" s="16" t="s">
        <v>137</v>
      </c>
      <c r="AU963" s="16" t="s">
        <v>90</v>
      </c>
    </row>
    <row r="964" spans="2:65" s="1" customFormat="1" ht="11.25">
      <c r="B964" s="31"/>
      <c r="D964" s="148" t="s">
        <v>139</v>
      </c>
      <c r="F964" s="149" t="s">
        <v>910</v>
      </c>
      <c r="I964" s="146"/>
      <c r="L964" s="31"/>
      <c r="M964" s="147"/>
      <c r="T964" s="55"/>
      <c r="AT964" s="16" t="s">
        <v>139</v>
      </c>
      <c r="AU964" s="16" t="s">
        <v>90</v>
      </c>
    </row>
    <row r="965" spans="2:65" s="13" customFormat="1" ht="11.25">
      <c r="B965" s="156"/>
      <c r="D965" s="144" t="s">
        <v>141</v>
      </c>
      <c r="E965" s="157" t="s">
        <v>1</v>
      </c>
      <c r="F965" s="158" t="s">
        <v>911</v>
      </c>
      <c r="H965" s="159">
        <v>214.59</v>
      </c>
      <c r="I965" s="160"/>
      <c r="L965" s="156"/>
      <c r="M965" s="161"/>
      <c r="T965" s="162"/>
      <c r="AT965" s="157" t="s">
        <v>141</v>
      </c>
      <c r="AU965" s="157" t="s">
        <v>90</v>
      </c>
      <c r="AV965" s="13" t="s">
        <v>90</v>
      </c>
      <c r="AW965" s="13" t="s">
        <v>36</v>
      </c>
      <c r="AX965" s="13" t="s">
        <v>80</v>
      </c>
      <c r="AY965" s="157" t="s">
        <v>128</v>
      </c>
    </row>
    <row r="966" spans="2:65" s="14" customFormat="1" ht="11.25">
      <c r="B966" s="163"/>
      <c r="D966" s="144" t="s">
        <v>141</v>
      </c>
      <c r="E966" s="164" t="s">
        <v>1</v>
      </c>
      <c r="F966" s="165" t="s">
        <v>149</v>
      </c>
      <c r="H966" s="166">
        <v>214.59</v>
      </c>
      <c r="I966" s="167"/>
      <c r="L966" s="163"/>
      <c r="M966" s="168"/>
      <c r="T966" s="169"/>
      <c r="AT966" s="164" t="s">
        <v>141</v>
      </c>
      <c r="AU966" s="164" t="s">
        <v>90</v>
      </c>
      <c r="AV966" s="14" t="s">
        <v>135</v>
      </c>
      <c r="AW966" s="14" t="s">
        <v>36</v>
      </c>
      <c r="AX966" s="14" t="s">
        <v>88</v>
      </c>
      <c r="AY966" s="164" t="s">
        <v>128</v>
      </c>
    </row>
    <row r="967" spans="2:65" s="1" customFormat="1" ht="24.2" customHeight="1">
      <c r="B967" s="31"/>
      <c r="C967" s="131" t="s">
        <v>912</v>
      </c>
      <c r="D967" s="131" t="s">
        <v>130</v>
      </c>
      <c r="E967" s="132" t="s">
        <v>913</v>
      </c>
      <c r="F967" s="133" t="s">
        <v>316</v>
      </c>
      <c r="G967" s="134" t="s">
        <v>317</v>
      </c>
      <c r="H967" s="135">
        <v>268.93200000000002</v>
      </c>
      <c r="I967" s="136"/>
      <c r="J967" s="137">
        <f>ROUND(I967*H967,2)</f>
        <v>0</v>
      </c>
      <c r="K967" s="133" t="s">
        <v>134</v>
      </c>
      <c r="L967" s="31"/>
      <c r="M967" s="138" t="s">
        <v>1</v>
      </c>
      <c r="N967" s="139" t="s">
        <v>45</v>
      </c>
      <c r="P967" s="140">
        <f>O967*H967</f>
        <v>0</v>
      </c>
      <c r="Q967" s="140">
        <v>0</v>
      </c>
      <c r="R967" s="140">
        <f>Q967*H967</f>
        <v>0</v>
      </c>
      <c r="S967" s="140">
        <v>0</v>
      </c>
      <c r="T967" s="141">
        <f>S967*H967</f>
        <v>0</v>
      </c>
      <c r="AR967" s="142" t="s">
        <v>135</v>
      </c>
      <c r="AT967" s="142" t="s">
        <v>130</v>
      </c>
      <c r="AU967" s="142" t="s">
        <v>90</v>
      </c>
      <c r="AY967" s="16" t="s">
        <v>128</v>
      </c>
      <c r="BE967" s="143">
        <f>IF(N967="základní",J967,0)</f>
        <v>0</v>
      </c>
      <c r="BF967" s="143">
        <f>IF(N967="snížená",J967,0)</f>
        <v>0</v>
      </c>
      <c r="BG967" s="143">
        <f>IF(N967="zákl. přenesená",J967,0)</f>
        <v>0</v>
      </c>
      <c r="BH967" s="143">
        <f>IF(N967="sníž. přenesená",J967,0)</f>
        <v>0</v>
      </c>
      <c r="BI967" s="143">
        <f>IF(N967="nulová",J967,0)</f>
        <v>0</v>
      </c>
      <c r="BJ967" s="16" t="s">
        <v>88</v>
      </c>
      <c r="BK967" s="143">
        <f>ROUND(I967*H967,2)</f>
        <v>0</v>
      </c>
      <c r="BL967" s="16" t="s">
        <v>135</v>
      </c>
      <c r="BM967" s="142" t="s">
        <v>914</v>
      </c>
    </row>
    <row r="968" spans="2:65" s="1" customFormat="1" ht="19.5">
      <c r="B968" s="31"/>
      <c r="D968" s="144" t="s">
        <v>137</v>
      </c>
      <c r="F968" s="145" t="s">
        <v>316</v>
      </c>
      <c r="I968" s="146"/>
      <c r="L968" s="31"/>
      <c r="M968" s="147"/>
      <c r="T968" s="55"/>
      <c r="AT968" s="16" t="s">
        <v>137</v>
      </c>
      <c r="AU968" s="16" t="s">
        <v>90</v>
      </c>
    </row>
    <row r="969" spans="2:65" s="1" customFormat="1" ht="11.25">
      <c r="B969" s="31"/>
      <c r="D969" s="148" t="s">
        <v>139</v>
      </c>
      <c r="F969" s="149" t="s">
        <v>915</v>
      </c>
      <c r="I969" s="146"/>
      <c r="L969" s="31"/>
      <c r="M969" s="147"/>
      <c r="T969" s="55"/>
      <c r="AT969" s="16" t="s">
        <v>139</v>
      </c>
      <c r="AU969" s="16" t="s">
        <v>90</v>
      </c>
    </row>
    <row r="970" spans="2:65" s="13" customFormat="1" ht="11.25">
      <c r="B970" s="156"/>
      <c r="D970" s="144" t="s">
        <v>141</v>
      </c>
      <c r="E970" s="157" t="s">
        <v>1</v>
      </c>
      <c r="F970" s="158" t="s">
        <v>916</v>
      </c>
      <c r="H970" s="159">
        <v>268.93200000000002</v>
      </c>
      <c r="I970" s="160"/>
      <c r="L970" s="156"/>
      <c r="M970" s="161"/>
      <c r="T970" s="162"/>
      <c r="AT970" s="157" t="s">
        <v>141</v>
      </c>
      <c r="AU970" s="157" t="s">
        <v>90</v>
      </c>
      <c r="AV970" s="13" t="s">
        <v>90</v>
      </c>
      <c r="AW970" s="13" t="s">
        <v>36</v>
      </c>
      <c r="AX970" s="13" t="s">
        <v>80</v>
      </c>
      <c r="AY970" s="157" t="s">
        <v>128</v>
      </c>
    </row>
    <row r="971" spans="2:65" s="14" customFormat="1" ht="11.25">
      <c r="B971" s="163"/>
      <c r="D971" s="144" t="s">
        <v>141</v>
      </c>
      <c r="E971" s="164" t="s">
        <v>1</v>
      </c>
      <c r="F971" s="165" t="s">
        <v>149</v>
      </c>
      <c r="H971" s="166">
        <v>268.93200000000002</v>
      </c>
      <c r="I971" s="167"/>
      <c r="L971" s="163"/>
      <c r="M971" s="168"/>
      <c r="T971" s="169"/>
      <c r="AT971" s="164" t="s">
        <v>141</v>
      </c>
      <c r="AU971" s="164" t="s">
        <v>90</v>
      </c>
      <c r="AV971" s="14" t="s">
        <v>135</v>
      </c>
      <c r="AW971" s="14" t="s">
        <v>36</v>
      </c>
      <c r="AX971" s="14" t="s">
        <v>88</v>
      </c>
      <c r="AY971" s="164" t="s">
        <v>128</v>
      </c>
    </row>
    <row r="972" spans="2:65" s="1" customFormat="1" ht="16.5" customHeight="1">
      <c r="B972" s="31"/>
      <c r="C972" s="131" t="s">
        <v>917</v>
      </c>
      <c r="D972" s="131" t="s">
        <v>130</v>
      </c>
      <c r="E972" s="132" t="s">
        <v>918</v>
      </c>
      <c r="F972" s="133" t="s">
        <v>919</v>
      </c>
      <c r="G972" s="134" t="s">
        <v>317</v>
      </c>
      <c r="H972" s="135">
        <v>0.65</v>
      </c>
      <c r="I972" s="136"/>
      <c r="J972" s="137">
        <f>ROUND(I972*H972,2)</f>
        <v>0</v>
      </c>
      <c r="K972" s="133" t="s">
        <v>1</v>
      </c>
      <c r="L972" s="31"/>
      <c r="M972" s="138" t="s">
        <v>1</v>
      </c>
      <c r="N972" s="139" t="s">
        <v>45</v>
      </c>
      <c r="P972" s="140">
        <f>O972*H972</f>
        <v>0</v>
      </c>
      <c r="Q972" s="140">
        <v>0</v>
      </c>
      <c r="R972" s="140">
        <f>Q972*H972</f>
        <v>0</v>
      </c>
      <c r="S972" s="140">
        <v>0</v>
      </c>
      <c r="T972" s="141">
        <f>S972*H972</f>
        <v>0</v>
      </c>
      <c r="AR972" s="142" t="s">
        <v>135</v>
      </c>
      <c r="AT972" s="142" t="s">
        <v>130</v>
      </c>
      <c r="AU972" s="142" t="s">
        <v>90</v>
      </c>
      <c r="AY972" s="16" t="s">
        <v>128</v>
      </c>
      <c r="BE972" s="143">
        <f>IF(N972="základní",J972,0)</f>
        <v>0</v>
      </c>
      <c r="BF972" s="143">
        <f>IF(N972="snížená",J972,0)</f>
        <v>0</v>
      </c>
      <c r="BG972" s="143">
        <f>IF(N972="zákl. přenesená",J972,0)</f>
        <v>0</v>
      </c>
      <c r="BH972" s="143">
        <f>IF(N972="sníž. přenesená",J972,0)</f>
        <v>0</v>
      </c>
      <c r="BI972" s="143">
        <f>IF(N972="nulová",J972,0)</f>
        <v>0</v>
      </c>
      <c r="BJ972" s="16" t="s">
        <v>88</v>
      </c>
      <c r="BK972" s="143">
        <f>ROUND(I972*H972,2)</f>
        <v>0</v>
      </c>
      <c r="BL972" s="16" t="s">
        <v>135</v>
      </c>
      <c r="BM972" s="142" t="s">
        <v>920</v>
      </c>
    </row>
    <row r="973" spans="2:65" s="1" customFormat="1" ht="11.25">
      <c r="B973" s="31"/>
      <c r="D973" s="144" t="s">
        <v>137</v>
      </c>
      <c r="F973" s="145" t="s">
        <v>919</v>
      </c>
      <c r="I973" s="146"/>
      <c r="L973" s="31"/>
      <c r="M973" s="147"/>
      <c r="T973" s="55"/>
      <c r="AT973" s="16" t="s">
        <v>137</v>
      </c>
      <c r="AU973" s="16" t="s">
        <v>90</v>
      </c>
    </row>
    <row r="974" spans="2:65" s="13" customFormat="1" ht="11.25">
      <c r="B974" s="156"/>
      <c r="D974" s="144" t="s">
        <v>141</v>
      </c>
      <c r="E974" s="157" t="s">
        <v>1</v>
      </c>
      <c r="F974" s="158" t="s">
        <v>921</v>
      </c>
      <c r="H974" s="159">
        <v>0.65</v>
      </c>
      <c r="I974" s="160"/>
      <c r="L974" s="156"/>
      <c r="M974" s="161"/>
      <c r="T974" s="162"/>
      <c r="AT974" s="157" t="s">
        <v>141</v>
      </c>
      <c r="AU974" s="157" t="s">
        <v>90</v>
      </c>
      <c r="AV974" s="13" t="s">
        <v>90</v>
      </c>
      <c r="AW974" s="13" t="s">
        <v>36</v>
      </c>
      <c r="AX974" s="13" t="s">
        <v>80</v>
      </c>
      <c r="AY974" s="157" t="s">
        <v>128</v>
      </c>
    </row>
    <row r="975" spans="2:65" s="14" customFormat="1" ht="11.25">
      <c r="B975" s="163"/>
      <c r="D975" s="144" t="s">
        <v>141</v>
      </c>
      <c r="E975" s="164" t="s">
        <v>1</v>
      </c>
      <c r="F975" s="165" t="s">
        <v>149</v>
      </c>
      <c r="H975" s="166">
        <v>0.65</v>
      </c>
      <c r="I975" s="167"/>
      <c r="L975" s="163"/>
      <c r="M975" s="168"/>
      <c r="T975" s="169"/>
      <c r="AT975" s="164" t="s">
        <v>141</v>
      </c>
      <c r="AU975" s="164" t="s">
        <v>90</v>
      </c>
      <c r="AV975" s="14" t="s">
        <v>135</v>
      </c>
      <c r="AW975" s="14" t="s">
        <v>36</v>
      </c>
      <c r="AX975" s="14" t="s">
        <v>88</v>
      </c>
      <c r="AY975" s="164" t="s">
        <v>128</v>
      </c>
    </row>
    <row r="976" spans="2:65" s="11" customFormat="1" ht="22.9" customHeight="1">
      <c r="B976" s="119"/>
      <c r="D976" s="120" t="s">
        <v>79</v>
      </c>
      <c r="E976" s="129" t="s">
        <v>922</v>
      </c>
      <c r="F976" s="129" t="s">
        <v>923</v>
      </c>
      <c r="I976" s="122"/>
      <c r="J976" s="130">
        <f>BK976</f>
        <v>0</v>
      </c>
      <c r="L976" s="119"/>
      <c r="M976" s="124"/>
      <c r="P976" s="125">
        <f>SUM(P977:P979)</f>
        <v>0</v>
      </c>
      <c r="R976" s="125">
        <f>SUM(R977:R979)</f>
        <v>0</v>
      </c>
      <c r="T976" s="126">
        <f>SUM(T977:T979)</f>
        <v>0</v>
      </c>
      <c r="AR976" s="120" t="s">
        <v>88</v>
      </c>
      <c r="AT976" s="127" t="s">
        <v>79</v>
      </c>
      <c r="AU976" s="127" t="s">
        <v>88</v>
      </c>
      <c r="AY976" s="120" t="s">
        <v>128</v>
      </c>
      <c r="BK976" s="128">
        <f>SUM(BK977:BK979)</f>
        <v>0</v>
      </c>
    </row>
    <row r="977" spans="2:65" s="1" customFormat="1" ht="24.2" customHeight="1">
      <c r="B977" s="31"/>
      <c r="C977" s="131" t="s">
        <v>924</v>
      </c>
      <c r="D977" s="131" t="s">
        <v>130</v>
      </c>
      <c r="E977" s="132" t="s">
        <v>925</v>
      </c>
      <c r="F977" s="133" t="s">
        <v>926</v>
      </c>
      <c r="G977" s="134" t="s">
        <v>317</v>
      </c>
      <c r="H977" s="135">
        <v>2880.5070000000001</v>
      </c>
      <c r="I977" s="136"/>
      <c r="J977" s="137">
        <f>ROUND(I977*H977,2)</f>
        <v>0</v>
      </c>
      <c r="K977" s="133" t="s">
        <v>134</v>
      </c>
      <c r="L977" s="31"/>
      <c r="M977" s="138" t="s">
        <v>1</v>
      </c>
      <c r="N977" s="139" t="s">
        <v>45</v>
      </c>
      <c r="P977" s="140">
        <f>O977*H977</f>
        <v>0</v>
      </c>
      <c r="Q977" s="140">
        <v>0</v>
      </c>
      <c r="R977" s="140">
        <f>Q977*H977</f>
        <v>0</v>
      </c>
      <c r="S977" s="140">
        <v>0</v>
      </c>
      <c r="T977" s="141">
        <f>S977*H977</f>
        <v>0</v>
      </c>
      <c r="AR977" s="142" t="s">
        <v>135</v>
      </c>
      <c r="AT977" s="142" t="s">
        <v>130</v>
      </c>
      <c r="AU977" s="142" t="s">
        <v>90</v>
      </c>
      <c r="AY977" s="16" t="s">
        <v>128</v>
      </c>
      <c r="BE977" s="143">
        <f>IF(N977="základní",J977,0)</f>
        <v>0</v>
      </c>
      <c r="BF977" s="143">
        <f>IF(N977="snížená",J977,0)</f>
        <v>0</v>
      </c>
      <c r="BG977" s="143">
        <f>IF(N977="zákl. přenesená",J977,0)</f>
        <v>0</v>
      </c>
      <c r="BH977" s="143">
        <f>IF(N977="sníž. přenesená",J977,0)</f>
        <v>0</v>
      </c>
      <c r="BI977" s="143">
        <f>IF(N977="nulová",J977,0)</f>
        <v>0</v>
      </c>
      <c r="BJ977" s="16" t="s">
        <v>88</v>
      </c>
      <c r="BK977" s="143">
        <f>ROUND(I977*H977,2)</f>
        <v>0</v>
      </c>
      <c r="BL977" s="16" t="s">
        <v>135</v>
      </c>
      <c r="BM977" s="142" t="s">
        <v>927</v>
      </c>
    </row>
    <row r="978" spans="2:65" s="1" customFormat="1" ht="29.25">
      <c r="B978" s="31"/>
      <c r="D978" s="144" t="s">
        <v>137</v>
      </c>
      <c r="F978" s="145" t="s">
        <v>928</v>
      </c>
      <c r="I978" s="146"/>
      <c r="L978" s="31"/>
      <c r="M978" s="147"/>
      <c r="T978" s="55"/>
      <c r="AT978" s="16" t="s">
        <v>137</v>
      </c>
      <c r="AU978" s="16" t="s">
        <v>90</v>
      </c>
    </row>
    <row r="979" spans="2:65" s="1" customFormat="1" ht="11.25">
      <c r="B979" s="31"/>
      <c r="D979" s="148" t="s">
        <v>139</v>
      </c>
      <c r="F979" s="149" t="s">
        <v>929</v>
      </c>
      <c r="I979" s="146"/>
      <c r="L979" s="31"/>
      <c r="M979" s="180"/>
      <c r="N979" s="181"/>
      <c r="O979" s="181"/>
      <c r="P979" s="181"/>
      <c r="Q979" s="181"/>
      <c r="R979" s="181"/>
      <c r="S979" s="181"/>
      <c r="T979" s="182"/>
      <c r="AT979" s="16" t="s">
        <v>139</v>
      </c>
      <c r="AU979" s="16" t="s">
        <v>90</v>
      </c>
    </row>
    <row r="980" spans="2:65" s="1" customFormat="1" ht="6.95" customHeight="1">
      <c r="B980" s="43"/>
      <c r="C980" s="44"/>
      <c r="D980" s="44"/>
      <c r="E980" s="44"/>
      <c r="F980" s="44"/>
      <c r="G980" s="44"/>
      <c r="H980" s="44"/>
      <c r="I980" s="44"/>
      <c r="J980" s="44"/>
      <c r="K980" s="44"/>
      <c r="L980" s="31"/>
    </row>
  </sheetData>
  <sheetProtection algorithmName="SHA-512" hashValue="hoNMcG/RX11MdAHU5J9iObX9Flq7izzuSD4SN88TFNWFyioniEYO6F85sY/9Sntn+j7tGjvBrFyIvHCUtrWr9A==" saltValue="YCWf0ChDunxoWulvWx8N6nnLSQEvI+Cwl6Y4rfbqBIMQU3N0uZXYw8eiUiZnS5P9cudeKtuR7XiNWwj+d9J2Jw==" spinCount="100000" sheet="1" objects="1" scenarios="1" formatColumns="0" formatRows="0" autoFilter="0"/>
  <autoFilter ref="C125:K979" xr:uid="{00000000-0009-0000-0000-000001000000}"/>
  <mergeCells count="9">
    <mergeCell ref="E87:H87"/>
    <mergeCell ref="E116:H116"/>
    <mergeCell ref="E118:H118"/>
    <mergeCell ref="L2:V2"/>
    <mergeCell ref="E7:H7"/>
    <mergeCell ref="E9:H9"/>
    <mergeCell ref="E18:H18"/>
    <mergeCell ref="E27:H27"/>
    <mergeCell ref="E85:H85"/>
  </mergeCells>
  <hyperlinks>
    <hyperlink ref="F131" r:id="rId1" xr:uid="{00000000-0004-0000-0100-000000000000}"/>
    <hyperlink ref="F142" r:id="rId2" xr:uid="{00000000-0004-0000-0100-000001000000}"/>
    <hyperlink ref="F153" r:id="rId3" xr:uid="{00000000-0004-0000-0100-000002000000}"/>
    <hyperlink ref="F160" r:id="rId4" xr:uid="{00000000-0004-0000-0100-000003000000}"/>
    <hyperlink ref="F171" r:id="rId5" xr:uid="{00000000-0004-0000-0100-000004000000}"/>
    <hyperlink ref="F178" r:id="rId6" xr:uid="{00000000-0004-0000-0100-000005000000}"/>
    <hyperlink ref="F187" r:id="rId7" xr:uid="{00000000-0004-0000-0100-000006000000}"/>
    <hyperlink ref="F196" r:id="rId8" xr:uid="{00000000-0004-0000-0100-000007000000}"/>
    <hyperlink ref="F205" r:id="rId9" xr:uid="{00000000-0004-0000-0100-000008000000}"/>
    <hyperlink ref="F212" r:id="rId10" xr:uid="{00000000-0004-0000-0100-000009000000}"/>
    <hyperlink ref="F218" r:id="rId11" xr:uid="{00000000-0004-0000-0100-00000A000000}"/>
    <hyperlink ref="F221" r:id="rId12" xr:uid="{00000000-0004-0000-0100-00000B000000}"/>
    <hyperlink ref="F229" r:id="rId13" xr:uid="{00000000-0004-0000-0100-00000C000000}"/>
    <hyperlink ref="F237" r:id="rId14" xr:uid="{00000000-0004-0000-0100-00000D000000}"/>
    <hyperlink ref="F246" r:id="rId15" xr:uid="{00000000-0004-0000-0100-00000E000000}"/>
    <hyperlink ref="F257" r:id="rId16" xr:uid="{00000000-0004-0000-0100-00000F000000}"/>
    <hyperlink ref="F266" r:id="rId17" xr:uid="{00000000-0004-0000-0100-000010000000}"/>
    <hyperlink ref="F273" r:id="rId18" xr:uid="{00000000-0004-0000-0100-000011000000}"/>
    <hyperlink ref="F282" r:id="rId19" xr:uid="{00000000-0004-0000-0100-000012000000}"/>
    <hyperlink ref="F289" r:id="rId20" xr:uid="{00000000-0004-0000-0100-000013000000}"/>
    <hyperlink ref="F298" r:id="rId21" xr:uid="{00000000-0004-0000-0100-000014000000}"/>
    <hyperlink ref="F305" r:id="rId22" xr:uid="{00000000-0004-0000-0100-000015000000}"/>
    <hyperlink ref="F316" r:id="rId23" xr:uid="{00000000-0004-0000-0100-000016000000}"/>
    <hyperlink ref="F323" r:id="rId24" xr:uid="{00000000-0004-0000-0100-000017000000}"/>
    <hyperlink ref="F328" r:id="rId25" xr:uid="{00000000-0004-0000-0100-000018000000}"/>
    <hyperlink ref="F332" r:id="rId26" xr:uid="{00000000-0004-0000-0100-000019000000}"/>
    <hyperlink ref="F347" r:id="rId27" xr:uid="{00000000-0004-0000-0100-00001A000000}"/>
    <hyperlink ref="F361" r:id="rId28" xr:uid="{00000000-0004-0000-0100-00001B000000}"/>
    <hyperlink ref="F369" r:id="rId29" xr:uid="{00000000-0004-0000-0100-00001C000000}"/>
    <hyperlink ref="F381" r:id="rId30" xr:uid="{00000000-0004-0000-0100-00001D000000}"/>
    <hyperlink ref="F391" r:id="rId31" xr:uid="{00000000-0004-0000-0100-00001E000000}"/>
    <hyperlink ref="F402" r:id="rId32" xr:uid="{00000000-0004-0000-0100-00001F000000}"/>
    <hyperlink ref="F409" r:id="rId33" xr:uid="{00000000-0004-0000-0100-000020000000}"/>
    <hyperlink ref="F430" r:id="rId34" xr:uid="{00000000-0004-0000-0100-000021000000}"/>
    <hyperlink ref="F455" r:id="rId35" xr:uid="{00000000-0004-0000-0100-000022000000}"/>
    <hyperlink ref="F460" r:id="rId36" xr:uid="{00000000-0004-0000-0100-000023000000}"/>
    <hyperlink ref="F469" r:id="rId37" xr:uid="{00000000-0004-0000-0100-000024000000}"/>
    <hyperlink ref="F480" r:id="rId38" xr:uid="{00000000-0004-0000-0100-000025000000}"/>
    <hyperlink ref="F492" r:id="rId39" xr:uid="{00000000-0004-0000-0100-000026000000}"/>
    <hyperlink ref="F503" r:id="rId40" xr:uid="{00000000-0004-0000-0100-000027000000}"/>
    <hyperlink ref="F514" r:id="rId41" xr:uid="{00000000-0004-0000-0100-000028000000}"/>
    <hyperlink ref="F525" r:id="rId42" xr:uid="{00000000-0004-0000-0100-000029000000}"/>
    <hyperlink ref="F532" r:id="rId43" xr:uid="{00000000-0004-0000-0100-00002A000000}"/>
    <hyperlink ref="F543" r:id="rId44" xr:uid="{00000000-0004-0000-0100-00002B000000}"/>
    <hyperlink ref="F551" r:id="rId45" xr:uid="{00000000-0004-0000-0100-00002C000000}"/>
    <hyperlink ref="F558" r:id="rId46" xr:uid="{00000000-0004-0000-0100-00002D000000}"/>
    <hyperlink ref="F564" r:id="rId47" xr:uid="{00000000-0004-0000-0100-00002E000000}"/>
    <hyperlink ref="F573" r:id="rId48" xr:uid="{00000000-0004-0000-0100-00002F000000}"/>
    <hyperlink ref="F585" r:id="rId49" xr:uid="{00000000-0004-0000-0100-000030000000}"/>
    <hyperlink ref="F605" r:id="rId50" xr:uid="{00000000-0004-0000-0100-000031000000}"/>
    <hyperlink ref="F631" r:id="rId51" xr:uid="{00000000-0004-0000-0100-000032000000}"/>
    <hyperlink ref="F645" r:id="rId52" xr:uid="{00000000-0004-0000-0100-000033000000}"/>
    <hyperlink ref="F659" r:id="rId53" xr:uid="{00000000-0004-0000-0100-000034000000}"/>
    <hyperlink ref="F679" r:id="rId54" xr:uid="{00000000-0004-0000-0100-000035000000}"/>
    <hyperlink ref="F692" r:id="rId55" xr:uid="{00000000-0004-0000-0100-000036000000}"/>
    <hyperlink ref="F699" r:id="rId56" xr:uid="{00000000-0004-0000-0100-000037000000}"/>
    <hyperlink ref="F706" r:id="rId57" xr:uid="{00000000-0004-0000-0100-000038000000}"/>
    <hyperlink ref="F717" r:id="rId58" xr:uid="{00000000-0004-0000-0100-000039000000}"/>
    <hyperlink ref="F728" r:id="rId59" xr:uid="{00000000-0004-0000-0100-00003A000000}"/>
    <hyperlink ref="F739" r:id="rId60" xr:uid="{00000000-0004-0000-0100-00003B000000}"/>
    <hyperlink ref="F755" r:id="rId61" xr:uid="{00000000-0004-0000-0100-00003C000000}"/>
    <hyperlink ref="F762" r:id="rId62" xr:uid="{00000000-0004-0000-0100-00003D000000}"/>
    <hyperlink ref="F769" r:id="rId63" xr:uid="{00000000-0004-0000-0100-00003E000000}"/>
    <hyperlink ref="F776" r:id="rId64" xr:uid="{00000000-0004-0000-0100-00003F000000}"/>
    <hyperlink ref="F783" r:id="rId65" xr:uid="{00000000-0004-0000-0100-000040000000}"/>
    <hyperlink ref="F788" r:id="rId66" xr:uid="{00000000-0004-0000-0100-000041000000}"/>
    <hyperlink ref="F793" r:id="rId67" xr:uid="{00000000-0004-0000-0100-000042000000}"/>
    <hyperlink ref="F802" r:id="rId68" xr:uid="{00000000-0004-0000-0100-000043000000}"/>
    <hyperlink ref="F819" r:id="rId69" xr:uid="{00000000-0004-0000-0100-000044000000}"/>
    <hyperlink ref="F828" r:id="rId70" xr:uid="{00000000-0004-0000-0100-000045000000}"/>
    <hyperlink ref="F840" r:id="rId71" xr:uid="{00000000-0004-0000-0100-000046000000}"/>
    <hyperlink ref="F853" r:id="rId72" xr:uid="{00000000-0004-0000-0100-000047000000}"/>
    <hyperlink ref="F862" r:id="rId73" xr:uid="{00000000-0004-0000-0100-000048000000}"/>
    <hyperlink ref="F871" r:id="rId74" xr:uid="{00000000-0004-0000-0100-000049000000}"/>
    <hyperlink ref="F882" r:id="rId75" xr:uid="{00000000-0004-0000-0100-00004A000000}"/>
    <hyperlink ref="F889" r:id="rId76" xr:uid="{00000000-0004-0000-0100-00004B000000}"/>
    <hyperlink ref="F896" r:id="rId77" xr:uid="{00000000-0004-0000-0100-00004C000000}"/>
    <hyperlink ref="F903" r:id="rId78" xr:uid="{00000000-0004-0000-0100-00004D000000}"/>
    <hyperlink ref="F908" r:id="rId79" xr:uid="{00000000-0004-0000-0100-00004E000000}"/>
    <hyperlink ref="F913" r:id="rId80" xr:uid="{00000000-0004-0000-0100-00004F000000}"/>
    <hyperlink ref="F920" r:id="rId81" xr:uid="{00000000-0004-0000-0100-000050000000}"/>
    <hyperlink ref="F927" r:id="rId82" xr:uid="{00000000-0004-0000-0100-000051000000}"/>
    <hyperlink ref="F934" r:id="rId83" xr:uid="{00000000-0004-0000-0100-000052000000}"/>
    <hyperlink ref="F941" r:id="rId84" xr:uid="{00000000-0004-0000-0100-000053000000}"/>
    <hyperlink ref="F949" r:id="rId85" xr:uid="{00000000-0004-0000-0100-000054000000}"/>
    <hyperlink ref="F952" r:id="rId86" xr:uid="{00000000-0004-0000-0100-000055000000}"/>
    <hyperlink ref="F956" r:id="rId87" xr:uid="{00000000-0004-0000-0100-000056000000}"/>
    <hyperlink ref="F959" r:id="rId88" xr:uid="{00000000-0004-0000-0100-000057000000}"/>
    <hyperlink ref="F964" r:id="rId89" xr:uid="{00000000-0004-0000-0100-000058000000}"/>
    <hyperlink ref="F969" r:id="rId90" xr:uid="{00000000-0004-0000-0100-000059000000}"/>
    <hyperlink ref="F979" r:id="rId91" xr:uid="{00000000-0004-0000-0100-00005A000000}"/>
  </hyperlinks>
  <pageMargins left="0.39374999999999999" right="0.39374999999999999" top="0.39374999999999999" bottom="0.39374999999999999" header="0" footer="0"/>
  <pageSetup paperSize="9" scale="76" fitToHeight="100" orientation="portrait" blackAndWhite="1" r:id="rId92"/>
  <headerFooter>
    <oddFooter>&amp;CStrana &amp;P z &amp;N</oddFooter>
  </headerFooter>
  <drawing r:id="rId9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BM178"/>
  <sheetViews>
    <sheetView showGridLines="0" tabSelected="1" topLeftCell="A113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190"/>
      <c r="M2" s="190"/>
      <c r="N2" s="190"/>
      <c r="O2" s="190"/>
      <c r="P2" s="190"/>
      <c r="Q2" s="190"/>
      <c r="R2" s="190"/>
      <c r="S2" s="190"/>
      <c r="T2" s="190"/>
      <c r="U2" s="190"/>
      <c r="V2" s="190"/>
      <c r="AT2" s="16" t="s">
        <v>94</v>
      </c>
    </row>
    <row r="3" spans="2:46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90</v>
      </c>
    </row>
    <row r="4" spans="2:46" ht="24.95" customHeight="1">
      <c r="B4" s="19"/>
      <c r="D4" s="20" t="s">
        <v>95</v>
      </c>
      <c r="L4" s="19"/>
      <c r="M4" s="87" t="s">
        <v>10</v>
      </c>
      <c r="AT4" s="16" t="s">
        <v>4</v>
      </c>
    </row>
    <row r="5" spans="2:46" ht="6.95" customHeight="1">
      <c r="B5" s="19"/>
      <c r="L5" s="19"/>
    </row>
    <row r="6" spans="2:46" ht="12" customHeight="1">
      <c r="B6" s="19"/>
      <c r="D6" s="26" t="s">
        <v>16</v>
      </c>
      <c r="L6" s="19"/>
    </row>
    <row r="7" spans="2:46" ht="16.5" customHeight="1">
      <c r="B7" s="19"/>
      <c r="E7" s="224" t="str">
        <f>'Rekapitulace stavby'!K6</f>
        <v>Pardubice, Svítkov ul. Popkovická - IV. etapa kanalizace</v>
      </c>
      <c r="F7" s="225"/>
      <c r="G7" s="225"/>
      <c r="H7" s="225"/>
      <c r="L7" s="19"/>
    </row>
    <row r="8" spans="2:46" s="1" customFormat="1" ht="12" customHeight="1">
      <c r="B8" s="31"/>
      <c r="D8" s="26" t="s">
        <v>96</v>
      </c>
      <c r="L8" s="31"/>
    </row>
    <row r="9" spans="2:46" s="1" customFormat="1" ht="16.5" customHeight="1">
      <c r="B9" s="31"/>
      <c r="E9" s="205" t="s">
        <v>930</v>
      </c>
      <c r="F9" s="226"/>
      <c r="G9" s="226"/>
      <c r="H9" s="226"/>
      <c r="L9" s="31"/>
    </row>
    <row r="10" spans="2:46" s="1" customFormat="1" ht="11.25">
      <c r="B10" s="31"/>
      <c r="L10" s="31"/>
    </row>
    <row r="11" spans="2:46" s="1" customFormat="1" ht="12" customHeight="1">
      <c r="B11" s="31"/>
      <c r="D11" s="26" t="s">
        <v>18</v>
      </c>
      <c r="F11" s="24" t="s">
        <v>1</v>
      </c>
      <c r="I11" s="26" t="s">
        <v>19</v>
      </c>
      <c r="J11" s="24" t="s">
        <v>1</v>
      </c>
      <c r="L11" s="31"/>
    </row>
    <row r="12" spans="2:46" s="1" customFormat="1" ht="12" customHeight="1">
      <c r="B12" s="31"/>
      <c r="D12" s="26" t="s">
        <v>20</v>
      </c>
      <c r="F12" s="24" t="s">
        <v>21</v>
      </c>
      <c r="I12" s="26" t="s">
        <v>22</v>
      </c>
      <c r="J12" s="51" t="str">
        <f>'Rekapitulace stavby'!AN8</f>
        <v>10. 4. 2024</v>
      </c>
      <c r="L12" s="31"/>
    </row>
    <row r="13" spans="2:46" s="1" customFormat="1" ht="10.9" customHeight="1">
      <c r="B13" s="31"/>
      <c r="L13" s="31"/>
    </row>
    <row r="14" spans="2:46" s="1" customFormat="1" ht="12" customHeight="1">
      <c r="B14" s="31"/>
      <c r="D14" s="26" t="s">
        <v>24</v>
      </c>
      <c r="I14" s="26" t="s">
        <v>25</v>
      </c>
      <c r="J14" s="24" t="s">
        <v>26</v>
      </c>
      <c r="L14" s="31"/>
    </row>
    <row r="15" spans="2:46" s="1" customFormat="1" ht="18" customHeight="1">
      <c r="B15" s="31"/>
      <c r="E15" s="24" t="s">
        <v>27</v>
      </c>
      <c r="I15" s="26" t="s">
        <v>28</v>
      </c>
      <c r="J15" s="24" t="s">
        <v>29</v>
      </c>
      <c r="L15" s="31"/>
    </row>
    <row r="16" spans="2:46" s="1" customFormat="1" ht="6.95" customHeight="1">
      <c r="B16" s="31"/>
      <c r="L16" s="31"/>
    </row>
    <row r="17" spans="2:12" s="1" customFormat="1" ht="12" customHeight="1">
      <c r="B17" s="31"/>
      <c r="D17" s="26" t="s">
        <v>30</v>
      </c>
      <c r="I17" s="26" t="s">
        <v>25</v>
      </c>
      <c r="J17" s="27" t="str">
        <f>'Rekapitulace stavby'!AN13</f>
        <v>Vyplň údaj</v>
      </c>
      <c r="L17" s="31"/>
    </row>
    <row r="18" spans="2:12" s="1" customFormat="1" ht="18" customHeight="1">
      <c r="B18" s="31"/>
      <c r="E18" s="227" t="str">
        <f>'Rekapitulace stavby'!E14</f>
        <v>Vyplň údaj</v>
      </c>
      <c r="F18" s="189"/>
      <c r="G18" s="189"/>
      <c r="H18" s="189"/>
      <c r="I18" s="26" t="s">
        <v>28</v>
      </c>
      <c r="J18" s="27" t="str">
        <f>'Rekapitulace stavby'!AN14</f>
        <v>Vyplň údaj</v>
      </c>
      <c r="L18" s="31"/>
    </row>
    <row r="19" spans="2:12" s="1" customFormat="1" ht="6.95" customHeight="1">
      <c r="B19" s="31"/>
      <c r="L19" s="31"/>
    </row>
    <row r="20" spans="2:12" s="1" customFormat="1" ht="12" customHeight="1">
      <c r="B20" s="31"/>
      <c r="D20" s="26" t="s">
        <v>32</v>
      </c>
      <c r="I20" s="26" t="s">
        <v>25</v>
      </c>
      <c r="J20" s="24" t="s">
        <v>33</v>
      </c>
      <c r="L20" s="31"/>
    </row>
    <row r="21" spans="2:12" s="1" customFormat="1" ht="18" customHeight="1">
      <c r="B21" s="31"/>
      <c r="E21" s="24" t="s">
        <v>34</v>
      </c>
      <c r="I21" s="26" t="s">
        <v>28</v>
      </c>
      <c r="J21" s="24" t="s">
        <v>35</v>
      </c>
      <c r="L21" s="31"/>
    </row>
    <row r="22" spans="2:12" s="1" customFormat="1" ht="6.95" customHeight="1">
      <c r="B22" s="31"/>
      <c r="L22" s="31"/>
    </row>
    <row r="23" spans="2:12" s="1" customFormat="1" ht="12" customHeight="1">
      <c r="B23" s="31"/>
      <c r="D23" s="26" t="s">
        <v>37</v>
      </c>
      <c r="I23" s="26" t="s">
        <v>25</v>
      </c>
      <c r="J23" s="24" t="s">
        <v>1</v>
      </c>
      <c r="L23" s="31"/>
    </row>
    <row r="24" spans="2:12" s="1" customFormat="1" ht="18" customHeight="1">
      <c r="B24" s="31"/>
      <c r="E24" s="24" t="s">
        <v>38</v>
      </c>
      <c r="I24" s="26" t="s">
        <v>28</v>
      </c>
      <c r="J24" s="24" t="s">
        <v>1</v>
      </c>
      <c r="L24" s="31"/>
    </row>
    <row r="25" spans="2:12" s="1" customFormat="1" ht="6.95" customHeight="1">
      <c r="B25" s="31"/>
      <c r="L25" s="31"/>
    </row>
    <row r="26" spans="2:12" s="1" customFormat="1" ht="12" customHeight="1">
      <c r="B26" s="31"/>
      <c r="D26" s="26" t="s">
        <v>39</v>
      </c>
      <c r="L26" s="31"/>
    </row>
    <row r="27" spans="2:12" s="7" customFormat="1" ht="16.5" customHeight="1">
      <c r="B27" s="88"/>
      <c r="E27" s="194" t="s">
        <v>1</v>
      </c>
      <c r="F27" s="194"/>
      <c r="G27" s="194"/>
      <c r="H27" s="194"/>
      <c r="L27" s="88"/>
    </row>
    <row r="28" spans="2:12" s="1" customFormat="1" ht="6.95" customHeight="1">
      <c r="B28" s="31"/>
      <c r="L28" s="31"/>
    </row>
    <row r="29" spans="2:12" s="1" customFormat="1" ht="6.95" customHeight="1">
      <c r="B29" s="31"/>
      <c r="D29" s="52"/>
      <c r="E29" s="52"/>
      <c r="F29" s="52"/>
      <c r="G29" s="52"/>
      <c r="H29" s="52"/>
      <c r="I29" s="52"/>
      <c r="J29" s="52"/>
      <c r="K29" s="52"/>
      <c r="L29" s="31"/>
    </row>
    <row r="30" spans="2:12" s="1" customFormat="1" ht="25.35" customHeight="1">
      <c r="B30" s="31"/>
      <c r="D30" s="89" t="s">
        <v>40</v>
      </c>
      <c r="J30" s="65">
        <f>ROUND(J121, 2)</f>
        <v>0</v>
      </c>
      <c r="L30" s="31"/>
    </row>
    <row r="31" spans="2:12" s="1" customFormat="1" ht="6.95" customHeight="1">
      <c r="B31" s="31"/>
      <c r="D31" s="52"/>
      <c r="E31" s="52"/>
      <c r="F31" s="52"/>
      <c r="G31" s="52"/>
      <c r="H31" s="52"/>
      <c r="I31" s="52"/>
      <c r="J31" s="52"/>
      <c r="K31" s="52"/>
      <c r="L31" s="31"/>
    </row>
    <row r="32" spans="2:12" s="1" customFormat="1" ht="14.45" customHeight="1">
      <c r="B32" s="31"/>
      <c r="F32" s="34" t="s">
        <v>42</v>
      </c>
      <c r="I32" s="34" t="s">
        <v>41</v>
      </c>
      <c r="J32" s="34" t="s">
        <v>43</v>
      </c>
      <c r="L32" s="31"/>
    </row>
    <row r="33" spans="2:12" s="1" customFormat="1" ht="14.45" customHeight="1">
      <c r="B33" s="31"/>
      <c r="D33" s="54" t="s">
        <v>44</v>
      </c>
      <c r="E33" s="26" t="s">
        <v>45</v>
      </c>
      <c r="F33" s="90">
        <f>ROUND((SUM(BE121:BE177)),  2)</f>
        <v>0</v>
      </c>
      <c r="I33" s="91">
        <v>0.21</v>
      </c>
      <c r="J33" s="90">
        <f>ROUND(((SUM(BE121:BE177))*I33),  2)</f>
        <v>0</v>
      </c>
      <c r="L33" s="31"/>
    </row>
    <row r="34" spans="2:12" s="1" customFormat="1" ht="14.45" customHeight="1">
      <c r="B34" s="31"/>
      <c r="E34" s="26" t="s">
        <v>46</v>
      </c>
      <c r="F34" s="90">
        <f>ROUND((SUM(BF121:BF177)),  2)</f>
        <v>0</v>
      </c>
      <c r="I34" s="91">
        <v>0.12</v>
      </c>
      <c r="J34" s="90">
        <f>ROUND(((SUM(BF121:BF177))*I34),  2)</f>
        <v>0</v>
      </c>
      <c r="L34" s="31"/>
    </row>
    <row r="35" spans="2:12" s="1" customFormat="1" ht="14.45" hidden="1" customHeight="1">
      <c r="B35" s="31"/>
      <c r="E35" s="26" t="s">
        <v>47</v>
      </c>
      <c r="F35" s="90">
        <f>ROUND((SUM(BG121:BG177)),  2)</f>
        <v>0</v>
      </c>
      <c r="I35" s="91">
        <v>0.21</v>
      </c>
      <c r="J35" s="90">
        <f>0</f>
        <v>0</v>
      </c>
      <c r="L35" s="31"/>
    </row>
    <row r="36" spans="2:12" s="1" customFormat="1" ht="14.45" hidden="1" customHeight="1">
      <c r="B36" s="31"/>
      <c r="E36" s="26" t="s">
        <v>48</v>
      </c>
      <c r="F36" s="90">
        <f>ROUND((SUM(BH121:BH177)),  2)</f>
        <v>0</v>
      </c>
      <c r="I36" s="91">
        <v>0.12</v>
      </c>
      <c r="J36" s="90">
        <f>0</f>
        <v>0</v>
      </c>
      <c r="L36" s="31"/>
    </row>
    <row r="37" spans="2:12" s="1" customFormat="1" ht="14.45" hidden="1" customHeight="1">
      <c r="B37" s="31"/>
      <c r="E37" s="26" t="s">
        <v>49</v>
      </c>
      <c r="F37" s="90">
        <f>ROUND((SUM(BI121:BI177)),  2)</f>
        <v>0</v>
      </c>
      <c r="I37" s="91">
        <v>0</v>
      </c>
      <c r="J37" s="90">
        <f>0</f>
        <v>0</v>
      </c>
      <c r="L37" s="31"/>
    </row>
    <row r="38" spans="2:12" s="1" customFormat="1" ht="6.95" customHeight="1">
      <c r="B38" s="31"/>
      <c r="L38" s="31"/>
    </row>
    <row r="39" spans="2:12" s="1" customFormat="1" ht="25.35" customHeight="1">
      <c r="B39" s="31"/>
      <c r="C39" s="92"/>
      <c r="D39" s="93" t="s">
        <v>50</v>
      </c>
      <c r="E39" s="56"/>
      <c r="F39" s="56"/>
      <c r="G39" s="94" t="s">
        <v>51</v>
      </c>
      <c r="H39" s="95" t="s">
        <v>52</v>
      </c>
      <c r="I39" s="56"/>
      <c r="J39" s="96">
        <f>SUM(J30:J37)</f>
        <v>0</v>
      </c>
      <c r="K39" s="97"/>
      <c r="L39" s="31"/>
    </row>
    <row r="40" spans="2:12" s="1" customFormat="1" ht="14.45" customHeight="1">
      <c r="B40" s="31"/>
      <c r="L40" s="31"/>
    </row>
    <row r="41" spans="2:12" ht="14.45" customHeight="1">
      <c r="B41" s="19"/>
      <c r="L41" s="19"/>
    </row>
    <row r="42" spans="2:12" ht="14.45" customHeight="1">
      <c r="B42" s="19"/>
      <c r="L42" s="19"/>
    </row>
    <row r="43" spans="2:12" ht="14.45" customHeight="1">
      <c r="B43" s="19"/>
      <c r="L43" s="19"/>
    </row>
    <row r="44" spans="2:12" ht="14.45" customHeight="1">
      <c r="B44" s="19"/>
      <c r="L44" s="19"/>
    </row>
    <row r="45" spans="2:12" ht="14.45" customHeight="1">
      <c r="B45" s="19"/>
      <c r="L45" s="19"/>
    </row>
    <row r="46" spans="2:12" ht="14.45" customHeight="1">
      <c r="B46" s="19"/>
      <c r="L46" s="19"/>
    </row>
    <row r="47" spans="2:12" ht="14.45" customHeight="1">
      <c r="B47" s="19"/>
      <c r="L47" s="19"/>
    </row>
    <row r="48" spans="2:12" ht="14.45" customHeight="1">
      <c r="B48" s="19"/>
      <c r="L48" s="19"/>
    </row>
    <row r="49" spans="2:12" ht="14.45" customHeight="1">
      <c r="B49" s="19"/>
      <c r="L49" s="19"/>
    </row>
    <row r="50" spans="2:12" s="1" customFormat="1" ht="14.45" customHeight="1">
      <c r="B50" s="31"/>
      <c r="D50" s="40" t="s">
        <v>53</v>
      </c>
      <c r="E50" s="41"/>
      <c r="F50" s="41"/>
      <c r="G50" s="40" t="s">
        <v>54</v>
      </c>
      <c r="H50" s="41"/>
      <c r="I50" s="41"/>
      <c r="J50" s="41"/>
      <c r="K50" s="41"/>
      <c r="L50" s="31"/>
    </row>
    <row r="51" spans="2:12" ht="11.25">
      <c r="B51" s="19"/>
      <c r="L51" s="19"/>
    </row>
    <row r="52" spans="2:12" ht="11.25">
      <c r="B52" s="19"/>
      <c r="L52" s="19"/>
    </row>
    <row r="53" spans="2:12" ht="11.25">
      <c r="B53" s="19"/>
      <c r="L53" s="19"/>
    </row>
    <row r="54" spans="2:12" ht="11.25">
      <c r="B54" s="19"/>
      <c r="L54" s="19"/>
    </row>
    <row r="55" spans="2:12" ht="11.25">
      <c r="B55" s="19"/>
      <c r="L55" s="19"/>
    </row>
    <row r="56" spans="2:12" ht="11.25">
      <c r="B56" s="19"/>
      <c r="L56" s="19"/>
    </row>
    <row r="57" spans="2:12" ht="11.25">
      <c r="B57" s="19"/>
      <c r="L57" s="19"/>
    </row>
    <row r="58" spans="2:12" ht="11.25">
      <c r="B58" s="19"/>
      <c r="L58" s="19"/>
    </row>
    <row r="59" spans="2:12" ht="11.25">
      <c r="B59" s="19"/>
      <c r="L59" s="19"/>
    </row>
    <row r="60" spans="2:12" ht="11.25">
      <c r="B60" s="19"/>
      <c r="L60" s="19"/>
    </row>
    <row r="61" spans="2:12" s="1" customFormat="1" ht="12.75">
      <c r="B61" s="31"/>
      <c r="D61" s="42" t="s">
        <v>55</v>
      </c>
      <c r="E61" s="33"/>
      <c r="F61" s="98" t="s">
        <v>56</v>
      </c>
      <c r="G61" s="42" t="s">
        <v>55</v>
      </c>
      <c r="H61" s="33"/>
      <c r="I61" s="33"/>
      <c r="J61" s="99" t="s">
        <v>56</v>
      </c>
      <c r="K61" s="33"/>
      <c r="L61" s="31"/>
    </row>
    <row r="62" spans="2:12" ht="11.25">
      <c r="B62" s="19"/>
      <c r="L62" s="19"/>
    </row>
    <row r="63" spans="2:12" ht="11.25">
      <c r="B63" s="19"/>
      <c r="L63" s="19"/>
    </row>
    <row r="64" spans="2:12" ht="11.25">
      <c r="B64" s="19"/>
      <c r="L64" s="19"/>
    </row>
    <row r="65" spans="2:12" s="1" customFormat="1" ht="12.75">
      <c r="B65" s="31"/>
      <c r="D65" s="40" t="s">
        <v>57</v>
      </c>
      <c r="E65" s="41"/>
      <c r="F65" s="41"/>
      <c r="G65" s="40" t="s">
        <v>58</v>
      </c>
      <c r="H65" s="41"/>
      <c r="I65" s="41"/>
      <c r="J65" s="41"/>
      <c r="K65" s="41"/>
      <c r="L65" s="31"/>
    </row>
    <row r="66" spans="2:12" ht="11.25">
      <c r="B66" s="19"/>
      <c r="L66" s="19"/>
    </row>
    <row r="67" spans="2:12" ht="11.25">
      <c r="B67" s="19"/>
      <c r="L67" s="19"/>
    </row>
    <row r="68" spans="2:12" ht="11.25">
      <c r="B68" s="19"/>
      <c r="L68" s="19"/>
    </row>
    <row r="69" spans="2:12" ht="11.25">
      <c r="B69" s="19"/>
      <c r="L69" s="19"/>
    </row>
    <row r="70" spans="2:12" ht="11.25">
      <c r="B70" s="19"/>
      <c r="L70" s="19"/>
    </row>
    <row r="71" spans="2:12" ht="11.25">
      <c r="B71" s="19"/>
      <c r="L71" s="19"/>
    </row>
    <row r="72" spans="2:12" ht="11.25">
      <c r="B72" s="19"/>
      <c r="L72" s="19"/>
    </row>
    <row r="73" spans="2:12" ht="11.25">
      <c r="B73" s="19"/>
      <c r="L73" s="19"/>
    </row>
    <row r="74" spans="2:12" ht="11.25">
      <c r="B74" s="19"/>
      <c r="L74" s="19"/>
    </row>
    <row r="75" spans="2:12" ht="11.25">
      <c r="B75" s="19"/>
      <c r="L75" s="19"/>
    </row>
    <row r="76" spans="2:12" s="1" customFormat="1" ht="12.75">
      <c r="B76" s="31"/>
      <c r="D76" s="42" t="s">
        <v>55</v>
      </c>
      <c r="E76" s="33"/>
      <c r="F76" s="98" t="s">
        <v>56</v>
      </c>
      <c r="G76" s="42" t="s">
        <v>55</v>
      </c>
      <c r="H76" s="33"/>
      <c r="I76" s="33"/>
      <c r="J76" s="99" t="s">
        <v>56</v>
      </c>
      <c r="K76" s="33"/>
      <c r="L76" s="31"/>
    </row>
    <row r="77" spans="2:12" s="1" customFormat="1" ht="14.45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31"/>
    </row>
    <row r="81" spans="2:47" s="1" customFormat="1" ht="6.95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31"/>
    </row>
    <row r="82" spans="2:47" s="1" customFormat="1" ht="24.95" customHeight="1">
      <c r="B82" s="31"/>
      <c r="C82" s="20" t="s">
        <v>98</v>
      </c>
      <c r="L82" s="31"/>
    </row>
    <row r="83" spans="2:47" s="1" customFormat="1" ht="6.95" customHeight="1">
      <c r="B83" s="31"/>
      <c r="L83" s="31"/>
    </row>
    <row r="84" spans="2:47" s="1" customFormat="1" ht="12" customHeight="1">
      <c r="B84" s="31"/>
      <c r="C84" s="26" t="s">
        <v>16</v>
      </c>
      <c r="L84" s="31"/>
    </row>
    <row r="85" spans="2:47" s="1" customFormat="1" ht="16.5" customHeight="1">
      <c r="B85" s="31"/>
      <c r="E85" s="224" t="str">
        <f>E7</f>
        <v>Pardubice, Svítkov ul. Popkovická - IV. etapa kanalizace</v>
      </c>
      <c r="F85" s="225"/>
      <c r="G85" s="225"/>
      <c r="H85" s="225"/>
      <c r="L85" s="31"/>
    </row>
    <row r="86" spans="2:47" s="1" customFormat="1" ht="12" customHeight="1">
      <c r="B86" s="31"/>
      <c r="C86" s="26" t="s">
        <v>96</v>
      </c>
      <c r="L86" s="31"/>
    </row>
    <row r="87" spans="2:47" s="1" customFormat="1" ht="16.5" customHeight="1">
      <c r="B87" s="31"/>
      <c r="E87" s="205" t="str">
        <f>E9</f>
        <v>852-10 - VON 01 - Vedlejší a ostatní náklady</v>
      </c>
      <c r="F87" s="226"/>
      <c r="G87" s="226"/>
      <c r="H87" s="226"/>
      <c r="L87" s="31"/>
    </row>
    <row r="88" spans="2:47" s="1" customFormat="1" ht="6.95" customHeight="1">
      <c r="B88" s="31"/>
      <c r="L88" s="31"/>
    </row>
    <row r="89" spans="2:47" s="1" customFormat="1" ht="12" customHeight="1">
      <c r="B89" s="31"/>
      <c r="C89" s="26" t="s">
        <v>20</v>
      </c>
      <c r="F89" s="24" t="str">
        <f>F12</f>
        <v>Pardubice</v>
      </c>
      <c r="I89" s="26" t="s">
        <v>22</v>
      </c>
      <c r="J89" s="51" t="str">
        <f>IF(J12="","",J12)</f>
        <v>10. 4. 2024</v>
      </c>
      <c r="L89" s="31"/>
    </row>
    <row r="90" spans="2:47" s="1" customFormat="1" ht="6.95" customHeight="1">
      <c r="B90" s="31"/>
      <c r="L90" s="31"/>
    </row>
    <row r="91" spans="2:47" s="1" customFormat="1" ht="25.7" customHeight="1">
      <c r="B91" s="31"/>
      <c r="C91" s="26" t="s">
        <v>24</v>
      </c>
      <c r="F91" s="24" t="str">
        <f>E15</f>
        <v>Vodovody a kanalizace Pardubice, a.s.</v>
      </c>
      <c r="I91" s="26" t="s">
        <v>32</v>
      </c>
      <c r="J91" s="29" t="str">
        <f>E21</f>
        <v>VK PROJEKT, spol. s r.o.</v>
      </c>
      <c r="L91" s="31"/>
    </row>
    <row r="92" spans="2:47" s="1" customFormat="1" ht="15.2" customHeight="1">
      <c r="B92" s="31"/>
      <c r="C92" s="26" t="s">
        <v>30</v>
      </c>
      <c r="F92" s="24" t="str">
        <f>IF(E18="","",E18)</f>
        <v>Vyplň údaj</v>
      </c>
      <c r="I92" s="26" t="s">
        <v>37</v>
      </c>
      <c r="J92" s="29" t="str">
        <f>E24</f>
        <v>Ladislav Konvalina</v>
      </c>
      <c r="L92" s="31"/>
    </row>
    <row r="93" spans="2:47" s="1" customFormat="1" ht="10.35" customHeight="1">
      <c r="B93" s="31"/>
      <c r="L93" s="31"/>
    </row>
    <row r="94" spans="2:47" s="1" customFormat="1" ht="29.25" customHeight="1">
      <c r="B94" s="31"/>
      <c r="C94" s="100" t="s">
        <v>99</v>
      </c>
      <c r="D94" s="92"/>
      <c r="E94" s="92"/>
      <c r="F94" s="92"/>
      <c r="G94" s="92"/>
      <c r="H94" s="92"/>
      <c r="I94" s="92"/>
      <c r="J94" s="101" t="s">
        <v>100</v>
      </c>
      <c r="K94" s="92"/>
      <c r="L94" s="31"/>
    </row>
    <row r="95" spans="2:47" s="1" customFormat="1" ht="10.35" customHeight="1">
      <c r="B95" s="31"/>
      <c r="L95" s="31"/>
    </row>
    <row r="96" spans="2:47" s="1" customFormat="1" ht="22.9" customHeight="1">
      <c r="B96" s="31"/>
      <c r="C96" s="102" t="s">
        <v>101</v>
      </c>
      <c r="J96" s="65">
        <f>J121</f>
        <v>0</v>
      </c>
      <c r="L96" s="31"/>
      <c r="AU96" s="16" t="s">
        <v>102</v>
      </c>
    </row>
    <row r="97" spans="2:12" s="8" customFormat="1" ht="24.95" customHeight="1">
      <c r="B97" s="103"/>
      <c r="D97" s="104" t="s">
        <v>931</v>
      </c>
      <c r="E97" s="105"/>
      <c r="F97" s="105"/>
      <c r="G97" s="105"/>
      <c r="H97" s="105"/>
      <c r="I97" s="105"/>
      <c r="J97" s="106">
        <f>J122</f>
        <v>0</v>
      </c>
      <c r="L97" s="103"/>
    </row>
    <row r="98" spans="2:12" s="9" customFormat="1" ht="19.899999999999999" customHeight="1">
      <c r="B98" s="107"/>
      <c r="D98" s="108" t="s">
        <v>932</v>
      </c>
      <c r="E98" s="109"/>
      <c r="F98" s="109"/>
      <c r="G98" s="109"/>
      <c r="H98" s="109"/>
      <c r="I98" s="109"/>
      <c r="J98" s="110">
        <f>J123</f>
        <v>0</v>
      </c>
      <c r="L98" s="107"/>
    </row>
    <row r="99" spans="2:12" s="9" customFormat="1" ht="19.899999999999999" customHeight="1">
      <c r="B99" s="107"/>
      <c r="D99" s="108" t="s">
        <v>933</v>
      </c>
      <c r="E99" s="109"/>
      <c r="F99" s="109"/>
      <c r="G99" s="109"/>
      <c r="H99" s="109"/>
      <c r="I99" s="109"/>
      <c r="J99" s="110">
        <f>J149</f>
        <v>0</v>
      </c>
      <c r="L99" s="107"/>
    </row>
    <row r="100" spans="2:12" s="9" customFormat="1" ht="19.899999999999999" customHeight="1">
      <c r="B100" s="107"/>
      <c r="D100" s="108" t="s">
        <v>934</v>
      </c>
      <c r="E100" s="109"/>
      <c r="F100" s="109"/>
      <c r="G100" s="109"/>
      <c r="H100" s="109"/>
      <c r="I100" s="109"/>
      <c r="J100" s="110">
        <f>J160</f>
        <v>0</v>
      </c>
      <c r="L100" s="107"/>
    </row>
    <row r="101" spans="2:12" s="9" customFormat="1" ht="19.899999999999999" customHeight="1">
      <c r="B101" s="107"/>
      <c r="D101" s="108" t="s">
        <v>935</v>
      </c>
      <c r="E101" s="109"/>
      <c r="F101" s="109"/>
      <c r="G101" s="109"/>
      <c r="H101" s="109"/>
      <c r="I101" s="109"/>
      <c r="J101" s="110">
        <f>J170</f>
        <v>0</v>
      </c>
      <c r="L101" s="107"/>
    </row>
    <row r="102" spans="2:12" s="1" customFormat="1" ht="21.75" customHeight="1">
      <c r="B102" s="31"/>
      <c r="L102" s="31"/>
    </row>
    <row r="103" spans="2:12" s="1" customFormat="1" ht="6.95" customHeight="1">
      <c r="B103" s="43"/>
      <c r="C103" s="44"/>
      <c r="D103" s="44"/>
      <c r="E103" s="44"/>
      <c r="F103" s="44"/>
      <c r="G103" s="44"/>
      <c r="H103" s="44"/>
      <c r="I103" s="44"/>
      <c r="J103" s="44"/>
      <c r="K103" s="44"/>
      <c r="L103" s="31"/>
    </row>
    <row r="107" spans="2:12" s="1" customFormat="1" ht="6.95" customHeight="1">
      <c r="B107" s="45"/>
      <c r="C107" s="46"/>
      <c r="D107" s="46"/>
      <c r="E107" s="46"/>
      <c r="F107" s="46"/>
      <c r="G107" s="46"/>
      <c r="H107" s="46"/>
      <c r="I107" s="46"/>
      <c r="J107" s="46"/>
      <c r="K107" s="46"/>
      <c r="L107" s="31"/>
    </row>
    <row r="108" spans="2:12" s="1" customFormat="1" ht="24.95" customHeight="1">
      <c r="B108" s="31"/>
      <c r="C108" s="20" t="s">
        <v>113</v>
      </c>
      <c r="L108" s="31"/>
    </row>
    <row r="109" spans="2:12" s="1" customFormat="1" ht="6.95" customHeight="1">
      <c r="B109" s="31"/>
      <c r="L109" s="31"/>
    </row>
    <row r="110" spans="2:12" s="1" customFormat="1" ht="12" customHeight="1">
      <c r="B110" s="31"/>
      <c r="C110" s="26" t="s">
        <v>16</v>
      </c>
      <c r="L110" s="31"/>
    </row>
    <row r="111" spans="2:12" s="1" customFormat="1" ht="16.5" customHeight="1">
      <c r="B111" s="31"/>
      <c r="E111" s="224" t="str">
        <f>E7</f>
        <v>Pardubice, Svítkov ul. Popkovická - IV. etapa kanalizace</v>
      </c>
      <c r="F111" s="225"/>
      <c r="G111" s="225"/>
      <c r="H111" s="225"/>
      <c r="L111" s="31"/>
    </row>
    <row r="112" spans="2:12" s="1" customFormat="1" ht="12" customHeight="1">
      <c r="B112" s="31"/>
      <c r="C112" s="26" t="s">
        <v>96</v>
      </c>
      <c r="L112" s="31"/>
    </row>
    <row r="113" spans="2:65" s="1" customFormat="1" ht="16.5" customHeight="1">
      <c r="B113" s="31"/>
      <c r="E113" s="205" t="str">
        <f>E9</f>
        <v>852-10 - VON 01 - Vedlejší a ostatní náklady</v>
      </c>
      <c r="F113" s="226"/>
      <c r="G113" s="226"/>
      <c r="H113" s="226"/>
      <c r="L113" s="31"/>
    </row>
    <row r="114" spans="2:65" s="1" customFormat="1" ht="6.95" customHeight="1">
      <c r="B114" s="31"/>
      <c r="L114" s="31"/>
    </row>
    <row r="115" spans="2:65" s="1" customFormat="1" ht="12" customHeight="1">
      <c r="B115" s="31"/>
      <c r="C115" s="26" t="s">
        <v>20</v>
      </c>
      <c r="F115" s="24" t="str">
        <f>F12</f>
        <v>Pardubice</v>
      </c>
      <c r="I115" s="26" t="s">
        <v>22</v>
      </c>
      <c r="J115" s="51" t="str">
        <f>IF(J12="","",J12)</f>
        <v>10. 4. 2024</v>
      </c>
      <c r="L115" s="31"/>
    </row>
    <row r="116" spans="2:65" s="1" customFormat="1" ht="6.95" customHeight="1">
      <c r="B116" s="31"/>
      <c r="L116" s="31"/>
    </row>
    <row r="117" spans="2:65" s="1" customFormat="1" ht="25.7" customHeight="1">
      <c r="B117" s="31"/>
      <c r="C117" s="26" t="s">
        <v>24</v>
      </c>
      <c r="F117" s="24" t="str">
        <f>E15</f>
        <v>Vodovody a kanalizace Pardubice, a.s.</v>
      </c>
      <c r="I117" s="26" t="s">
        <v>32</v>
      </c>
      <c r="J117" s="29" t="str">
        <f>E21</f>
        <v>VK PROJEKT, spol. s r.o.</v>
      </c>
      <c r="L117" s="31"/>
    </row>
    <row r="118" spans="2:65" s="1" customFormat="1" ht="15.2" customHeight="1">
      <c r="B118" s="31"/>
      <c r="C118" s="26" t="s">
        <v>30</v>
      </c>
      <c r="F118" s="24" t="str">
        <f>IF(E18="","",E18)</f>
        <v>Vyplň údaj</v>
      </c>
      <c r="I118" s="26" t="s">
        <v>37</v>
      </c>
      <c r="J118" s="29" t="str">
        <f>E24</f>
        <v>Ladislav Konvalina</v>
      </c>
      <c r="L118" s="31"/>
    </row>
    <row r="119" spans="2:65" s="1" customFormat="1" ht="10.35" customHeight="1">
      <c r="B119" s="31"/>
      <c r="L119" s="31"/>
    </row>
    <row r="120" spans="2:65" s="10" customFormat="1" ht="29.25" customHeight="1">
      <c r="B120" s="111"/>
      <c r="C120" s="112" t="s">
        <v>114</v>
      </c>
      <c r="D120" s="113" t="s">
        <v>65</v>
      </c>
      <c r="E120" s="113" t="s">
        <v>61</v>
      </c>
      <c r="F120" s="113" t="s">
        <v>62</v>
      </c>
      <c r="G120" s="113" t="s">
        <v>115</v>
      </c>
      <c r="H120" s="113" t="s">
        <v>116</v>
      </c>
      <c r="I120" s="113" t="s">
        <v>117</v>
      </c>
      <c r="J120" s="113" t="s">
        <v>100</v>
      </c>
      <c r="K120" s="114" t="s">
        <v>118</v>
      </c>
      <c r="L120" s="111"/>
      <c r="M120" s="58" t="s">
        <v>1</v>
      </c>
      <c r="N120" s="59" t="s">
        <v>44</v>
      </c>
      <c r="O120" s="59" t="s">
        <v>119</v>
      </c>
      <c r="P120" s="59" t="s">
        <v>120</v>
      </c>
      <c r="Q120" s="59" t="s">
        <v>121</v>
      </c>
      <c r="R120" s="59" t="s">
        <v>122</v>
      </c>
      <c r="S120" s="59" t="s">
        <v>123</v>
      </c>
      <c r="T120" s="60" t="s">
        <v>124</v>
      </c>
    </row>
    <row r="121" spans="2:65" s="1" customFormat="1" ht="22.9" customHeight="1">
      <c r="B121" s="31"/>
      <c r="C121" s="63" t="s">
        <v>125</v>
      </c>
      <c r="J121" s="115">
        <f>BK121</f>
        <v>0</v>
      </c>
      <c r="L121" s="31"/>
      <c r="M121" s="61"/>
      <c r="N121" s="52"/>
      <c r="O121" s="52"/>
      <c r="P121" s="116">
        <f>P122</f>
        <v>0</v>
      </c>
      <c r="Q121" s="52"/>
      <c r="R121" s="116">
        <f>R122</f>
        <v>0</v>
      </c>
      <c r="S121" s="52"/>
      <c r="T121" s="117">
        <f>T122</f>
        <v>0</v>
      </c>
      <c r="AT121" s="16" t="s">
        <v>79</v>
      </c>
      <c r="AU121" s="16" t="s">
        <v>102</v>
      </c>
      <c r="BK121" s="118">
        <f>BK122</f>
        <v>0</v>
      </c>
    </row>
    <row r="122" spans="2:65" s="11" customFormat="1" ht="25.9" customHeight="1">
      <c r="B122" s="119"/>
      <c r="D122" s="120" t="s">
        <v>79</v>
      </c>
      <c r="E122" s="121" t="s">
        <v>936</v>
      </c>
      <c r="F122" s="121" t="s">
        <v>937</v>
      </c>
      <c r="I122" s="122"/>
      <c r="J122" s="123">
        <f>BK122</f>
        <v>0</v>
      </c>
      <c r="L122" s="119"/>
      <c r="M122" s="124"/>
      <c r="P122" s="125">
        <f>P123+P149+P160+P170</f>
        <v>0</v>
      </c>
      <c r="R122" s="125">
        <f>R123+R149+R160+R170</f>
        <v>0</v>
      </c>
      <c r="T122" s="126">
        <f>T123+T149+T160+T170</f>
        <v>0</v>
      </c>
      <c r="AR122" s="120" t="s">
        <v>171</v>
      </c>
      <c r="AT122" s="127" t="s">
        <v>79</v>
      </c>
      <c r="AU122" s="127" t="s">
        <v>80</v>
      </c>
      <c r="AY122" s="120" t="s">
        <v>128</v>
      </c>
      <c r="BK122" s="128">
        <f>BK123+BK149+BK160+BK170</f>
        <v>0</v>
      </c>
    </row>
    <row r="123" spans="2:65" s="11" customFormat="1" ht="22.9" customHeight="1">
      <c r="B123" s="119"/>
      <c r="D123" s="120" t="s">
        <v>79</v>
      </c>
      <c r="E123" s="129" t="s">
        <v>938</v>
      </c>
      <c r="F123" s="129" t="s">
        <v>939</v>
      </c>
      <c r="I123" s="122"/>
      <c r="J123" s="130">
        <f>BK123</f>
        <v>0</v>
      </c>
      <c r="L123" s="119"/>
      <c r="M123" s="124"/>
      <c r="P123" s="125">
        <f>SUM(P124:P148)</f>
        <v>0</v>
      </c>
      <c r="R123" s="125">
        <f>SUM(R124:R148)</f>
        <v>0</v>
      </c>
      <c r="T123" s="126">
        <f>SUM(T124:T148)</f>
        <v>0</v>
      </c>
      <c r="AR123" s="120" t="s">
        <v>171</v>
      </c>
      <c r="AT123" s="127" t="s">
        <v>79</v>
      </c>
      <c r="AU123" s="127" t="s">
        <v>88</v>
      </c>
      <c r="AY123" s="120" t="s">
        <v>128</v>
      </c>
      <c r="BK123" s="128">
        <f>SUM(BK124:BK148)</f>
        <v>0</v>
      </c>
    </row>
    <row r="124" spans="2:65" s="1" customFormat="1" ht="16.5" customHeight="1">
      <c r="B124" s="31"/>
      <c r="C124" s="131" t="s">
        <v>88</v>
      </c>
      <c r="D124" s="131" t="s">
        <v>130</v>
      </c>
      <c r="E124" s="132" t="s">
        <v>940</v>
      </c>
      <c r="F124" s="133" t="s">
        <v>941</v>
      </c>
      <c r="G124" s="134" t="s">
        <v>942</v>
      </c>
      <c r="H124" s="135">
        <v>1</v>
      </c>
      <c r="I124" s="136"/>
      <c r="J124" s="137">
        <f>ROUND(I124*H124,2)</f>
        <v>0</v>
      </c>
      <c r="K124" s="133" t="s">
        <v>1</v>
      </c>
      <c r="L124" s="31"/>
      <c r="M124" s="138" t="s">
        <v>1</v>
      </c>
      <c r="N124" s="139" t="s">
        <v>45</v>
      </c>
      <c r="P124" s="140">
        <f>O124*H124</f>
        <v>0</v>
      </c>
      <c r="Q124" s="140">
        <v>0</v>
      </c>
      <c r="R124" s="140">
        <f>Q124*H124</f>
        <v>0</v>
      </c>
      <c r="S124" s="140">
        <v>0</v>
      </c>
      <c r="T124" s="141">
        <f>S124*H124</f>
        <v>0</v>
      </c>
      <c r="AR124" s="142" t="s">
        <v>135</v>
      </c>
      <c r="AT124" s="142" t="s">
        <v>130</v>
      </c>
      <c r="AU124" s="142" t="s">
        <v>90</v>
      </c>
      <c r="AY124" s="16" t="s">
        <v>128</v>
      </c>
      <c r="BE124" s="143">
        <f>IF(N124="základní",J124,0)</f>
        <v>0</v>
      </c>
      <c r="BF124" s="143">
        <f>IF(N124="snížená",J124,0)</f>
        <v>0</v>
      </c>
      <c r="BG124" s="143">
        <f>IF(N124="zákl. přenesená",J124,0)</f>
        <v>0</v>
      </c>
      <c r="BH124" s="143">
        <f>IF(N124="sníž. přenesená",J124,0)</f>
        <v>0</v>
      </c>
      <c r="BI124" s="143">
        <f>IF(N124="nulová",J124,0)</f>
        <v>0</v>
      </c>
      <c r="BJ124" s="16" t="s">
        <v>88</v>
      </c>
      <c r="BK124" s="143">
        <f>ROUND(I124*H124,2)</f>
        <v>0</v>
      </c>
      <c r="BL124" s="16" t="s">
        <v>135</v>
      </c>
      <c r="BM124" s="142" t="s">
        <v>943</v>
      </c>
    </row>
    <row r="125" spans="2:65" s="1" customFormat="1" ht="11.25">
      <c r="B125" s="31"/>
      <c r="D125" s="144" t="s">
        <v>137</v>
      </c>
      <c r="F125" s="145" t="s">
        <v>944</v>
      </c>
      <c r="I125" s="146"/>
      <c r="L125" s="31"/>
      <c r="M125" s="147"/>
      <c r="T125" s="55"/>
      <c r="AT125" s="16" t="s">
        <v>137</v>
      </c>
      <c r="AU125" s="16" t="s">
        <v>90</v>
      </c>
    </row>
    <row r="126" spans="2:65" s="13" customFormat="1" ht="11.25">
      <c r="B126" s="156"/>
      <c r="D126" s="144" t="s">
        <v>141</v>
      </c>
      <c r="E126" s="157" t="s">
        <v>1</v>
      </c>
      <c r="F126" s="158" t="s">
        <v>88</v>
      </c>
      <c r="H126" s="159">
        <v>1</v>
      </c>
      <c r="I126" s="160"/>
      <c r="L126" s="156"/>
      <c r="M126" s="161"/>
      <c r="T126" s="162"/>
      <c r="AT126" s="157" t="s">
        <v>141</v>
      </c>
      <c r="AU126" s="157" t="s">
        <v>90</v>
      </c>
      <c r="AV126" s="13" t="s">
        <v>90</v>
      </c>
      <c r="AW126" s="13" t="s">
        <v>36</v>
      </c>
      <c r="AX126" s="13" t="s">
        <v>80</v>
      </c>
      <c r="AY126" s="157" t="s">
        <v>128</v>
      </c>
    </row>
    <row r="127" spans="2:65" s="14" customFormat="1" ht="11.25">
      <c r="B127" s="163"/>
      <c r="D127" s="144" t="s">
        <v>141</v>
      </c>
      <c r="E127" s="164" t="s">
        <v>1</v>
      </c>
      <c r="F127" s="165" t="s">
        <v>149</v>
      </c>
      <c r="H127" s="166">
        <v>1</v>
      </c>
      <c r="I127" s="167"/>
      <c r="L127" s="163"/>
      <c r="M127" s="168"/>
      <c r="T127" s="169"/>
      <c r="AT127" s="164" t="s">
        <v>141</v>
      </c>
      <c r="AU127" s="164" t="s">
        <v>90</v>
      </c>
      <c r="AV127" s="14" t="s">
        <v>135</v>
      </c>
      <c r="AW127" s="14" t="s">
        <v>36</v>
      </c>
      <c r="AX127" s="14" t="s">
        <v>88</v>
      </c>
      <c r="AY127" s="164" t="s">
        <v>128</v>
      </c>
    </row>
    <row r="128" spans="2:65" s="1" customFormat="1" ht="21.75" customHeight="1">
      <c r="B128" s="31"/>
      <c r="C128" s="131" t="s">
        <v>90</v>
      </c>
      <c r="D128" s="131" t="s">
        <v>130</v>
      </c>
      <c r="E128" s="132" t="s">
        <v>945</v>
      </c>
      <c r="F128" s="133" t="s">
        <v>946</v>
      </c>
      <c r="G128" s="134" t="s">
        <v>942</v>
      </c>
      <c r="H128" s="135">
        <v>1</v>
      </c>
      <c r="I128" s="136"/>
      <c r="J128" s="137">
        <f>ROUND(I128*H128,2)</f>
        <v>0</v>
      </c>
      <c r="K128" s="133" t="s">
        <v>1</v>
      </c>
      <c r="L128" s="31"/>
      <c r="M128" s="138" t="s">
        <v>1</v>
      </c>
      <c r="N128" s="139" t="s">
        <v>45</v>
      </c>
      <c r="P128" s="140">
        <f>O128*H128</f>
        <v>0</v>
      </c>
      <c r="Q128" s="140">
        <v>0</v>
      </c>
      <c r="R128" s="140">
        <f>Q128*H128</f>
        <v>0</v>
      </c>
      <c r="S128" s="140">
        <v>0</v>
      </c>
      <c r="T128" s="141">
        <f>S128*H128</f>
        <v>0</v>
      </c>
      <c r="AR128" s="142" t="s">
        <v>135</v>
      </c>
      <c r="AT128" s="142" t="s">
        <v>130</v>
      </c>
      <c r="AU128" s="142" t="s">
        <v>90</v>
      </c>
      <c r="AY128" s="16" t="s">
        <v>128</v>
      </c>
      <c r="BE128" s="143">
        <f>IF(N128="základní",J128,0)</f>
        <v>0</v>
      </c>
      <c r="BF128" s="143">
        <f>IF(N128="snížená",J128,0)</f>
        <v>0</v>
      </c>
      <c r="BG128" s="143">
        <f>IF(N128="zákl. přenesená",J128,0)</f>
        <v>0</v>
      </c>
      <c r="BH128" s="143">
        <f>IF(N128="sníž. přenesená",J128,0)</f>
        <v>0</v>
      </c>
      <c r="BI128" s="143">
        <f>IF(N128="nulová",J128,0)</f>
        <v>0</v>
      </c>
      <c r="BJ128" s="16" t="s">
        <v>88</v>
      </c>
      <c r="BK128" s="143">
        <f>ROUND(I128*H128,2)</f>
        <v>0</v>
      </c>
      <c r="BL128" s="16" t="s">
        <v>135</v>
      </c>
      <c r="BM128" s="142" t="s">
        <v>947</v>
      </c>
    </row>
    <row r="129" spans="2:65" s="1" customFormat="1" ht="11.25">
      <c r="B129" s="31"/>
      <c r="D129" s="144" t="s">
        <v>137</v>
      </c>
      <c r="F129" s="145" t="s">
        <v>946</v>
      </c>
      <c r="I129" s="146"/>
      <c r="L129" s="31"/>
      <c r="M129" s="147"/>
      <c r="T129" s="55"/>
      <c r="AT129" s="16" t="s">
        <v>137</v>
      </c>
      <c r="AU129" s="16" t="s">
        <v>90</v>
      </c>
    </row>
    <row r="130" spans="2:65" s="1" customFormat="1" ht="16.5" customHeight="1">
      <c r="B130" s="31"/>
      <c r="C130" s="131" t="s">
        <v>157</v>
      </c>
      <c r="D130" s="131" t="s">
        <v>130</v>
      </c>
      <c r="E130" s="132" t="s">
        <v>948</v>
      </c>
      <c r="F130" s="133" t="s">
        <v>949</v>
      </c>
      <c r="G130" s="134" t="s">
        <v>815</v>
      </c>
      <c r="H130" s="135">
        <v>1</v>
      </c>
      <c r="I130" s="136"/>
      <c r="J130" s="137">
        <f>ROUND(I130*H130,2)</f>
        <v>0</v>
      </c>
      <c r="K130" s="133" t="s">
        <v>950</v>
      </c>
      <c r="L130" s="31"/>
      <c r="M130" s="138" t="s">
        <v>1</v>
      </c>
      <c r="N130" s="139" t="s">
        <v>45</v>
      </c>
      <c r="P130" s="140">
        <f>O130*H130</f>
        <v>0</v>
      </c>
      <c r="Q130" s="140">
        <v>0</v>
      </c>
      <c r="R130" s="140">
        <f>Q130*H130</f>
        <v>0</v>
      </c>
      <c r="S130" s="140">
        <v>0</v>
      </c>
      <c r="T130" s="141">
        <f>S130*H130</f>
        <v>0</v>
      </c>
      <c r="AR130" s="142" t="s">
        <v>951</v>
      </c>
      <c r="AT130" s="142" t="s">
        <v>130</v>
      </c>
      <c r="AU130" s="142" t="s">
        <v>90</v>
      </c>
      <c r="AY130" s="16" t="s">
        <v>128</v>
      </c>
      <c r="BE130" s="143">
        <f>IF(N130="základní",J130,0)</f>
        <v>0</v>
      </c>
      <c r="BF130" s="143">
        <f>IF(N130="snížená",J130,0)</f>
        <v>0</v>
      </c>
      <c r="BG130" s="143">
        <f>IF(N130="zákl. přenesená",J130,0)</f>
        <v>0</v>
      </c>
      <c r="BH130" s="143">
        <f>IF(N130="sníž. přenesená",J130,0)</f>
        <v>0</v>
      </c>
      <c r="BI130" s="143">
        <f>IF(N130="nulová",J130,0)</f>
        <v>0</v>
      </c>
      <c r="BJ130" s="16" t="s">
        <v>88</v>
      </c>
      <c r="BK130" s="143">
        <f>ROUND(I130*H130,2)</f>
        <v>0</v>
      </c>
      <c r="BL130" s="16" t="s">
        <v>951</v>
      </c>
      <c r="BM130" s="142" t="s">
        <v>952</v>
      </c>
    </row>
    <row r="131" spans="2:65" s="1" customFormat="1" ht="19.5">
      <c r="B131" s="31"/>
      <c r="D131" s="144" t="s">
        <v>137</v>
      </c>
      <c r="F131" s="145" t="s">
        <v>953</v>
      </c>
      <c r="I131" s="146"/>
      <c r="L131" s="31"/>
      <c r="M131" s="147"/>
      <c r="T131" s="55"/>
      <c r="AT131" s="16" t="s">
        <v>137</v>
      </c>
      <c r="AU131" s="16" t="s">
        <v>90</v>
      </c>
    </row>
    <row r="132" spans="2:65" s="1" customFormat="1" ht="11.25">
      <c r="B132" s="31"/>
      <c r="D132" s="148" t="s">
        <v>139</v>
      </c>
      <c r="F132" s="149" t="s">
        <v>954</v>
      </c>
      <c r="I132" s="146"/>
      <c r="L132" s="31"/>
      <c r="M132" s="147"/>
      <c r="T132" s="55"/>
      <c r="AT132" s="16" t="s">
        <v>139</v>
      </c>
      <c r="AU132" s="16" t="s">
        <v>90</v>
      </c>
    </row>
    <row r="133" spans="2:65" s="12" customFormat="1" ht="33.75">
      <c r="B133" s="150"/>
      <c r="D133" s="144" t="s">
        <v>141</v>
      </c>
      <c r="E133" s="151" t="s">
        <v>1</v>
      </c>
      <c r="F133" s="152" t="s">
        <v>955</v>
      </c>
      <c r="H133" s="151" t="s">
        <v>1</v>
      </c>
      <c r="I133" s="153"/>
      <c r="L133" s="150"/>
      <c r="M133" s="154"/>
      <c r="T133" s="155"/>
      <c r="AT133" s="151" t="s">
        <v>141</v>
      </c>
      <c r="AU133" s="151" t="s">
        <v>90</v>
      </c>
      <c r="AV133" s="12" t="s">
        <v>88</v>
      </c>
      <c r="AW133" s="12" t="s">
        <v>36</v>
      </c>
      <c r="AX133" s="12" t="s">
        <v>80</v>
      </c>
      <c r="AY133" s="151" t="s">
        <v>128</v>
      </c>
    </row>
    <row r="134" spans="2:65" s="12" customFormat="1" ht="11.25">
      <c r="B134" s="150"/>
      <c r="D134" s="144" t="s">
        <v>141</v>
      </c>
      <c r="E134" s="151" t="s">
        <v>1</v>
      </c>
      <c r="F134" s="152" t="s">
        <v>956</v>
      </c>
      <c r="H134" s="151" t="s">
        <v>1</v>
      </c>
      <c r="I134" s="153"/>
      <c r="L134" s="150"/>
      <c r="M134" s="154"/>
      <c r="T134" s="155"/>
      <c r="AT134" s="151" t="s">
        <v>141</v>
      </c>
      <c r="AU134" s="151" t="s">
        <v>90</v>
      </c>
      <c r="AV134" s="12" t="s">
        <v>88</v>
      </c>
      <c r="AW134" s="12" t="s">
        <v>36</v>
      </c>
      <c r="AX134" s="12" t="s">
        <v>80</v>
      </c>
      <c r="AY134" s="151" t="s">
        <v>128</v>
      </c>
    </row>
    <row r="135" spans="2:65" s="13" customFormat="1" ht="11.25">
      <c r="B135" s="156"/>
      <c r="D135" s="144" t="s">
        <v>141</v>
      </c>
      <c r="E135" s="157" t="s">
        <v>1</v>
      </c>
      <c r="F135" s="158" t="s">
        <v>88</v>
      </c>
      <c r="H135" s="159">
        <v>1</v>
      </c>
      <c r="I135" s="160"/>
      <c r="L135" s="156"/>
      <c r="M135" s="161"/>
      <c r="T135" s="162"/>
      <c r="AT135" s="157" t="s">
        <v>141</v>
      </c>
      <c r="AU135" s="157" t="s">
        <v>90</v>
      </c>
      <c r="AV135" s="13" t="s">
        <v>90</v>
      </c>
      <c r="AW135" s="13" t="s">
        <v>36</v>
      </c>
      <c r="AX135" s="13" t="s">
        <v>88</v>
      </c>
      <c r="AY135" s="157" t="s">
        <v>128</v>
      </c>
    </row>
    <row r="136" spans="2:65" s="1" customFormat="1" ht="16.5" customHeight="1">
      <c r="B136" s="31"/>
      <c r="C136" s="131" t="s">
        <v>135</v>
      </c>
      <c r="D136" s="131" t="s">
        <v>130</v>
      </c>
      <c r="E136" s="132" t="s">
        <v>957</v>
      </c>
      <c r="F136" s="133" t="s">
        <v>958</v>
      </c>
      <c r="G136" s="134" t="s">
        <v>815</v>
      </c>
      <c r="H136" s="135">
        <v>1</v>
      </c>
      <c r="I136" s="136"/>
      <c r="J136" s="137">
        <f>ROUND(I136*H136,2)</f>
        <v>0</v>
      </c>
      <c r="K136" s="133" t="s">
        <v>1</v>
      </c>
      <c r="L136" s="31"/>
      <c r="M136" s="138" t="s">
        <v>1</v>
      </c>
      <c r="N136" s="139" t="s">
        <v>45</v>
      </c>
      <c r="P136" s="140">
        <f>O136*H136</f>
        <v>0</v>
      </c>
      <c r="Q136" s="140">
        <v>0</v>
      </c>
      <c r="R136" s="140">
        <f>Q136*H136</f>
        <v>0</v>
      </c>
      <c r="S136" s="140">
        <v>0</v>
      </c>
      <c r="T136" s="141">
        <f>S136*H136</f>
        <v>0</v>
      </c>
      <c r="AR136" s="142" t="s">
        <v>951</v>
      </c>
      <c r="AT136" s="142" t="s">
        <v>130</v>
      </c>
      <c r="AU136" s="142" t="s">
        <v>90</v>
      </c>
      <c r="AY136" s="16" t="s">
        <v>128</v>
      </c>
      <c r="BE136" s="143">
        <f>IF(N136="základní",J136,0)</f>
        <v>0</v>
      </c>
      <c r="BF136" s="143">
        <f>IF(N136="snížená",J136,0)</f>
        <v>0</v>
      </c>
      <c r="BG136" s="143">
        <f>IF(N136="zákl. přenesená",J136,0)</f>
        <v>0</v>
      </c>
      <c r="BH136" s="143">
        <f>IF(N136="sníž. přenesená",J136,0)</f>
        <v>0</v>
      </c>
      <c r="BI136" s="143">
        <f>IF(N136="nulová",J136,0)</f>
        <v>0</v>
      </c>
      <c r="BJ136" s="16" t="s">
        <v>88</v>
      </c>
      <c r="BK136" s="143">
        <f>ROUND(I136*H136,2)</f>
        <v>0</v>
      </c>
      <c r="BL136" s="16" t="s">
        <v>951</v>
      </c>
      <c r="BM136" s="142" t="s">
        <v>959</v>
      </c>
    </row>
    <row r="137" spans="2:65" s="1" customFormat="1" ht="19.5">
      <c r="B137" s="31"/>
      <c r="D137" s="144" t="s">
        <v>137</v>
      </c>
      <c r="F137" s="145" t="s">
        <v>953</v>
      </c>
      <c r="I137" s="146"/>
      <c r="L137" s="31"/>
      <c r="M137" s="147"/>
      <c r="T137" s="55"/>
      <c r="AT137" s="16" t="s">
        <v>137</v>
      </c>
      <c r="AU137" s="16" t="s">
        <v>90</v>
      </c>
    </row>
    <row r="138" spans="2:65" s="12" customFormat="1" ht="11.25">
      <c r="B138" s="150"/>
      <c r="D138" s="144" t="s">
        <v>141</v>
      </c>
      <c r="E138" s="151" t="s">
        <v>1</v>
      </c>
      <c r="F138" s="152" t="s">
        <v>960</v>
      </c>
      <c r="H138" s="151" t="s">
        <v>1</v>
      </c>
      <c r="I138" s="153"/>
      <c r="L138" s="150"/>
      <c r="M138" s="154"/>
      <c r="T138" s="155"/>
      <c r="AT138" s="151" t="s">
        <v>141</v>
      </c>
      <c r="AU138" s="151" t="s">
        <v>90</v>
      </c>
      <c r="AV138" s="12" t="s">
        <v>88</v>
      </c>
      <c r="AW138" s="12" t="s">
        <v>36</v>
      </c>
      <c r="AX138" s="12" t="s">
        <v>80</v>
      </c>
      <c r="AY138" s="151" t="s">
        <v>128</v>
      </c>
    </row>
    <row r="139" spans="2:65" s="13" customFormat="1" ht="11.25">
      <c r="B139" s="156"/>
      <c r="D139" s="144" t="s">
        <v>141</v>
      </c>
      <c r="E139" s="157" t="s">
        <v>1</v>
      </c>
      <c r="F139" s="158" t="s">
        <v>88</v>
      </c>
      <c r="H139" s="159">
        <v>1</v>
      </c>
      <c r="I139" s="160"/>
      <c r="L139" s="156"/>
      <c r="M139" s="161"/>
      <c r="T139" s="162"/>
      <c r="AT139" s="157" t="s">
        <v>141</v>
      </c>
      <c r="AU139" s="157" t="s">
        <v>90</v>
      </c>
      <c r="AV139" s="13" t="s">
        <v>90</v>
      </c>
      <c r="AW139" s="13" t="s">
        <v>36</v>
      </c>
      <c r="AX139" s="13" t="s">
        <v>88</v>
      </c>
      <c r="AY139" s="157" t="s">
        <v>128</v>
      </c>
    </row>
    <row r="140" spans="2:65" s="1" customFormat="1" ht="16.5" customHeight="1">
      <c r="B140" s="31"/>
      <c r="C140" s="131" t="s">
        <v>171</v>
      </c>
      <c r="D140" s="131" t="s">
        <v>130</v>
      </c>
      <c r="E140" s="132" t="s">
        <v>961</v>
      </c>
      <c r="F140" s="133" t="s">
        <v>962</v>
      </c>
      <c r="G140" s="134" t="s">
        <v>815</v>
      </c>
      <c r="H140" s="135">
        <v>1</v>
      </c>
      <c r="I140" s="136"/>
      <c r="J140" s="137">
        <f>ROUND(I140*H140,2)</f>
        <v>0</v>
      </c>
      <c r="K140" s="133" t="s">
        <v>1</v>
      </c>
      <c r="L140" s="31"/>
      <c r="M140" s="138" t="s">
        <v>1</v>
      </c>
      <c r="N140" s="139" t="s">
        <v>45</v>
      </c>
      <c r="P140" s="140">
        <f>O140*H140</f>
        <v>0</v>
      </c>
      <c r="Q140" s="140">
        <v>0</v>
      </c>
      <c r="R140" s="140">
        <f>Q140*H140</f>
        <v>0</v>
      </c>
      <c r="S140" s="140">
        <v>0</v>
      </c>
      <c r="T140" s="141">
        <f>S140*H140</f>
        <v>0</v>
      </c>
      <c r="AR140" s="142" t="s">
        <v>951</v>
      </c>
      <c r="AT140" s="142" t="s">
        <v>130</v>
      </c>
      <c r="AU140" s="142" t="s">
        <v>90</v>
      </c>
      <c r="AY140" s="16" t="s">
        <v>128</v>
      </c>
      <c r="BE140" s="143">
        <f>IF(N140="základní",J140,0)</f>
        <v>0</v>
      </c>
      <c r="BF140" s="143">
        <f>IF(N140="snížená",J140,0)</f>
        <v>0</v>
      </c>
      <c r="BG140" s="143">
        <f>IF(N140="zákl. přenesená",J140,0)</f>
        <v>0</v>
      </c>
      <c r="BH140" s="143">
        <f>IF(N140="sníž. přenesená",J140,0)</f>
        <v>0</v>
      </c>
      <c r="BI140" s="143">
        <f>IF(N140="nulová",J140,0)</f>
        <v>0</v>
      </c>
      <c r="BJ140" s="16" t="s">
        <v>88</v>
      </c>
      <c r="BK140" s="143">
        <f>ROUND(I140*H140,2)</f>
        <v>0</v>
      </c>
      <c r="BL140" s="16" t="s">
        <v>951</v>
      </c>
      <c r="BM140" s="142" t="s">
        <v>963</v>
      </c>
    </row>
    <row r="141" spans="2:65" s="1" customFormat="1" ht="11.25">
      <c r="B141" s="31"/>
      <c r="D141" s="144" t="s">
        <v>137</v>
      </c>
      <c r="F141" s="145" t="s">
        <v>962</v>
      </c>
      <c r="I141" s="146"/>
      <c r="L141" s="31"/>
      <c r="M141" s="147"/>
      <c r="T141" s="55"/>
      <c r="AT141" s="16" t="s">
        <v>137</v>
      </c>
      <c r="AU141" s="16" t="s">
        <v>90</v>
      </c>
    </row>
    <row r="142" spans="2:65" s="13" customFormat="1" ht="11.25">
      <c r="B142" s="156"/>
      <c r="D142" s="144" t="s">
        <v>141</v>
      </c>
      <c r="E142" s="157" t="s">
        <v>1</v>
      </c>
      <c r="F142" s="158" t="s">
        <v>88</v>
      </c>
      <c r="H142" s="159">
        <v>1</v>
      </c>
      <c r="I142" s="160"/>
      <c r="L142" s="156"/>
      <c r="M142" s="161"/>
      <c r="T142" s="162"/>
      <c r="AT142" s="157" t="s">
        <v>141</v>
      </c>
      <c r="AU142" s="157" t="s">
        <v>90</v>
      </c>
      <c r="AV142" s="13" t="s">
        <v>90</v>
      </c>
      <c r="AW142" s="13" t="s">
        <v>36</v>
      </c>
      <c r="AX142" s="13" t="s">
        <v>80</v>
      </c>
      <c r="AY142" s="157" t="s">
        <v>128</v>
      </c>
    </row>
    <row r="143" spans="2:65" s="1" customFormat="1" ht="16.5" customHeight="1">
      <c r="B143" s="31"/>
      <c r="C143" s="131" t="s">
        <v>179</v>
      </c>
      <c r="D143" s="131" t="s">
        <v>130</v>
      </c>
      <c r="E143" s="132" t="s">
        <v>964</v>
      </c>
      <c r="F143" s="133" t="s">
        <v>965</v>
      </c>
      <c r="G143" s="134" t="s">
        <v>815</v>
      </c>
      <c r="H143" s="135">
        <v>1</v>
      </c>
      <c r="I143" s="136"/>
      <c r="J143" s="137">
        <f>ROUND(I143*H143,2)</f>
        <v>0</v>
      </c>
      <c r="K143" s="133" t="s">
        <v>966</v>
      </c>
      <c r="L143" s="31"/>
      <c r="M143" s="138" t="s">
        <v>1</v>
      </c>
      <c r="N143" s="139" t="s">
        <v>45</v>
      </c>
      <c r="P143" s="140">
        <f>O143*H143</f>
        <v>0</v>
      </c>
      <c r="Q143" s="140">
        <v>0</v>
      </c>
      <c r="R143" s="140">
        <f>Q143*H143</f>
        <v>0</v>
      </c>
      <c r="S143" s="140">
        <v>0</v>
      </c>
      <c r="T143" s="141">
        <f>S143*H143</f>
        <v>0</v>
      </c>
      <c r="AR143" s="142" t="s">
        <v>135</v>
      </c>
      <c r="AT143" s="142" t="s">
        <v>130</v>
      </c>
      <c r="AU143" s="142" t="s">
        <v>90</v>
      </c>
      <c r="AY143" s="16" t="s">
        <v>128</v>
      </c>
      <c r="BE143" s="143">
        <f>IF(N143="základní",J143,0)</f>
        <v>0</v>
      </c>
      <c r="BF143" s="143">
        <f>IF(N143="snížená",J143,0)</f>
        <v>0</v>
      </c>
      <c r="BG143" s="143">
        <f>IF(N143="zákl. přenesená",J143,0)</f>
        <v>0</v>
      </c>
      <c r="BH143" s="143">
        <f>IF(N143="sníž. přenesená",J143,0)</f>
        <v>0</v>
      </c>
      <c r="BI143" s="143">
        <f>IF(N143="nulová",J143,0)</f>
        <v>0</v>
      </c>
      <c r="BJ143" s="16" t="s">
        <v>88</v>
      </c>
      <c r="BK143" s="143">
        <f>ROUND(I143*H143,2)</f>
        <v>0</v>
      </c>
      <c r="BL143" s="16" t="s">
        <v>135</v>
      </c>
      <c r="BM143" s="142" t="s">
        <v>967</v>
      </c>
    </row>
    <row r="144" spans="2:65" s="1" customFormat="1" ht="11.25">
      <c r="B144" s="31"/>
      <c r="D144" s="144" t="s">
        <v>137</v>
      </c>
      <c r="F144" s="145" t="s">
        <v>965</v>
      </c>
      <c r="I144" s="146"/>
      <c r="L144" s="31"/>
      <c r="M144" s="147"/>
      <c r="T144" s="55"/>
      <c r="AT144" s="16" t="s">
        <v>137</v>
      </c>
      <c r="AU144" s="16" t="s">
        <v>90</v>
      </c>
    </row>
    <row r="145" spans="2:65" s="1" customFormat="1" ht="11.25">
      <c r="B145" s="31"/>
      <c r="D145" s="148" t="s">
        <v>139</v>
      </c>
      <c r="F145" s="149" t="s">
        <v>968</v>
      </c>
      <c r="I145" s="146"/>
      <c r="L145" s="31"/>
      <c r="M145" s="147"/>
      <c r="T145" s="55"/>
      <c r="AT145" s="16" t="s">
        <v>139</v>
      </c>
      <c r="AU145" s="16" t="s">
        <v>90</v>
      </c>
    </row>
    <row r="146" spans="2:65" s="1" customFormat="1" ht="16.5" customHeight="1">
      <c r="B146" s="31"/>
      <c r="C146" s="131" t="s">
        <v>189</v>
      </c>
      <c r="D146" s="131" t="s">
        <v>130</v>
      </c>
      <c r="E146" s="132" t="s">
        <v>969</v>
      </c>
      <c r="F146" s="133" t="s">
        <v>970</v>
      </c>
      <c r="G146" s="134" t="s">
        <v>971</v>
      </c>
      <c r="H146" s="135">
        <v>1</v>
      </c>
      <c r="I146" s="136"/>
      <c r="J146" s="137">
        <f>ROUND(I146*H146,2)</f>
        <v>0</v>
      </c>
      <c r="K146" s="133" t="s">
        <v>134</v>
      </c>
      <c r="L146" s="31"/>
      <c r="M146" s="138" t="s">
        <v>1</v>
      </c>
      <c r="N146" s="139" t="s">
        <v>45</v>
      </c>
      <c r="P146" s="140">
        <f>O146*H146</f>
        <v>0</v>
      </c>
      <c r="Q146" s="140">
        <v>0</v>
      </c>
      <c r="R146" s="140">
        <f>Q146*H146</f>
        <v>0</v>
      </c>
      <c r="S146" s="140">
        <v>0</v>
      </c>
      <c r="T146" s="141">
        <f>S146*H146</f>
        <v>0</v>
      </c>
      <c r="AR146" s="142" t="s">
        <v>951</v>
      </c>
      <c r="AT146" s="142" t="s">
        <v>130</v>
      </c>
      <c r="AU146" s="142" t="s">
        <v>90</v>
      </c>
      <c r="AY146" s="16" t="s">
        <v>128</v>
      </c>
      <c r="BE146" s="143">
        <f>IF(N146="základní",J146,0)</f>
        <v>0</v>
      </c>
      <c r="BF146" s="143">
        <f>IF(N146="snížená",J146,0)</f>
        <v>0</v>
      </c>
      <c r="BG146" s="143">
        <f>IF(N146="zákl. přenesená",J146,0)</f>
        <v>0</v>
      </c>
      <c r="BH146" s="143">
        <f>IF(N146="sníž. přenesená",J146,0)</f>
        <v>0</v>
      </c>
      <c r="BI146" s="143">
        <f>IF(N146="nulová",J146,0)</f>
        <v>0</v>
      </c>
      <c r="BJ146" s="16" t="s">
        <v>88</v>
      </c>
      <c r="BK146" s="143">
        <f>ROUND(I146*H146,2)</f>
        <v>0</v>
      </c>
      <c r="BL146" s="16" t="s">
        <v>951</v>
      </c>
      <c r="BM146" s="142" t="s">
        <v>972</v>
      </c>
    </row>
    <row r="147" spans="2:65" s="1" customFormat="1" ht="11.25">
      <c r="B147" s="31"/>
      <c r="D147" s="144" t="s">
        <v>137</v>
      </c>
      <c r="F147" s="145" t="s">
        <v>970</v>
      </c>
      <c r="I147" s="146"/>
      <c r="L147" s="31"/>
      <c r="M147" s="147"/>
      <c r="T147" s="55"/>
      <c r="AT147" s="16" t="s">
        <v>137</v>
      </c>
      <c r="AU147" s="16" t="s">
        <v>90</v>
      </c>
    </row>
    <row r="148" spans="2:65" s="1" customFormat="1" ht="11.25">
      <c r="B148" s="31"/>
      <c r="D148" s="148" t="s">
        <v>139</v>
      </c>
      <c r="F148" s="149" t="s">
        <v>973</v>
      </c>
      <c r="I148" s="146"/>
      <c r="L148" s="31"/>
      <c r="M148" s="147"/>
      <c r="T148" s="55"/>
      <c r="AT148" s="16" t="s">
        <v>139</v>
      </c>
      <c r="AU148" s="16" t="s">
        <v>90</v>
      </c>
    </row>
    <row r="149" spans="2:65" s="11" customFormat="1" ht="22.9" customHeight="1">
      <c r="B149" s="119"/>
      <c r="D149" s="120" t="s">
        <v>79</v>
      </c>
      <c r="E149" s="129" t="s">
        <v>974</v>
      </c>
      <c r="F149" s="129" t="s">
        <v>975</v>
      </c>
      <c r="I149" s="122"/>
      <c r="J149" s="130">
        <f>BK149</f>
        <v>0</v>
      </c>
      <c r="L149" s="119"/>
      <c r="M149" s="124"/>
      <c r="P149" s="125">
        <f>SUM(P150:P159)</f>
        <v>0</v>
      </c>
      <c r="R149" s="125">
        <f>SUM(R150:R159)</f>
        <v>0</v>
      </c>
      <c r="T149" s="126">
        <f>SUM(T150:T159)</f>
        <v>0</v>
      </c>
      <c r="AR149" s="120" t="s">
        <v>171</v>
      </c>
      <c r="AT149" s="127" t="s">
        <v>79</v>
      </c>
      <c r="AU149" s="127" t="s">
        <v>88</v>
      </c>
      <c r="AY149" s="120" t="s">
        <v>128</v>
      </c>
      <c r="BK149" s="128">
        <f>SUM(BK150:BK159)</f>
        <v>0</v>
      </c>
    </row>
    <row r="150" spans="2:65" s="1" customFormat="1" ht="16.5" customHeight="1">
      <c r="B150" s="31"/>
      <c r="C150" s="131" t="s">
        <v>196</v>
      </c>
      <c r="D150" s="131" t="s">
        <v>130</v>
      </c>
      <c r="E150" s="132" t="s">
        <v>976</v>
      </c>
      <c r="F150" s="133" t="s">
        <v>977</v>
      </c>
      <c r="G150" s="134" t="s">
        <v>815</v>
      </c>
      <c r="H150" s="135">
        <v>1</v>
      </c>
      <c r="I150" s="136"/>
      <c r="J150" s="137">
        <f>ROUND(I150*H150,2)</f>
        <v>0</v>
      </c>
      <c r="K150" s="133" t="s">
        <v>1</v>
      </c>
      <c r="L150" s="31"/>
      <c r="M150" s="138" t="s">
        <v>1</v>
      </c>
      <c r="N150" s="139" t="s">
        <v>45</v>
      </c>
      <c r="P150" s="140">
        <f>O150*H150</f>
        <v>0</v>
      </c>
      <c r="Q150" s="140">
        <v>0</v>
      </c>
      <c r="R150" s="140">
        <f>Q150*H150</f>
        <v>0</v>
      </c>
      <c r="S150" s="140">
        <v>0</v>
      </c>
      <c r="T150" s="141">
        <f>S150*H150</f>
        <v>0</v>
      </c>
      <c r="AR150" s="142" t="s">
        <v>951</v>
      </c>
      <c r="AT150" s="142" t="s">
        <v>130</v>
      </c>
      <c r="AU150" s="142" t="s">
        <v>90</v>
      </c>
      <c r="AY150" s="16" t="s">
        <v>128</v>
      </c>
      <c r="BE150" s="143">
        <f>IF(N150="základní",J150,0)</f>
        <v>0</v>
      </c>
      <c r="BF150" s="143">
        <f>IF(N150="snížená",J150,0)</f>
        <v>0</v>
      </c>
      <c r="BG150" s="143">
        <f>IF(N150="zákl. přenesená",J150,0)</f>
        <v>0</v>
      </c>
      <c r="BH150" s="143">
        <f>IF(N150="sníž. přenesená",J150,0)</f>
        <v>0</v>
      </c>
      <c r="BI150" s="143">
        <f>IF(N150="nulová",J150,0)</f>
        <v>0</v>
      </c>
      <c r="BJ150" s="16" t="s">
        <v>88</v>
      </c>
      <c r="BK150" s="143">
        <f>ROUND(I150*H150,2)</f>
        <v>0</v>
      </c>
      <c r="BL150" s="16" t="s">
        <v>951</v>
      </c>
      <c r="BM150" s="142" t="s">
        <v>978</v>
      </c>
    </row>
    <row r="151" spans="2:65" s="1" customFormat="1" ht="19.5">
      <c r="B151" s="31"/>
      <c r="D151" s="144" t="s">
        <v>137</v>
      </c>
      <c r="F151" s="145" t="s">
        <v>979</v>
      </c>
      <c r="I151" s="146"/>
      <c r="L151" s="31"/>
      <c r="M151" s="147"/>
      <c r="T151" s="55"/>
      <c r="AT151" s="16" t="s">
        <v>137</v>
      </c>
      <c r="AU151" s="16" t="s">
        <v>90</v>
      </c>
    </row>
    <row r="152" spans="2:65" s="12" customFormat="1" ht="11.25">
      <c r="B152" s="150"/>
      <c r="D152" s="144" t="s">
        <v>141</v>
      </c>
      <c r="E152" s="151" t="s">
        <v>1</v>
      </c>
      <c r="F152" s="152" t="s">
        <v>980</v>
      </c>
      <c r="H152" s="151" t="s">
        <v>1</v>
      </c>
      <c r="I152" s="153"/>
      <c r="L152" s="150"/>
      <c r="M152" s="154"/>
      <c r="T152" s="155"/>
      <c r="AT152" s="151" t="s">
        <v>141</v>
      </c>
      <c r="AU152" s="151" t="s">
        <v>90</v>
      </c>
      <c r="AV152" s="12" t="s">
        <v>88</v>
      </c>
      <c r="AW152" s="12" t="s">
        <v>36</v>
      </c>
      <c r="AX152" s="12" t="s">
        <v>80</v>
      </c>
      <c r="AY152" s="151" t="s">
        <v>128</v>
      </c>
    </row>
    <row r="153" spans="2:65" s="13" customFormat="1" ht="11.25">
      <c r="B153" s="156"/>
      <c r="D153" s="144" t="s">
        <v>141</v>
      </c>
      <c r="E153" s="157" t="s">
        <v>1</v>
      </c>
      <c r="F153" s="158" t="s">
        <v>88</v>
      </c>
      <c r="H153" s="159">
        <v>1</v>
      </c>
      <c r="I153" s="160"/>
      <c r="L153" s="156"/>
      <c r="M153" s="161"/>
      <c r="T153" s="162"/>
      <c r="AT153" s="157" t="s">
        <v>141</v>
      </c>
      <c r="AU153" s="157" t="s">
        <v>90</v>
      </c>
      <c r="AV153" s="13" t="s">
        <v>90</v>
      </c>
      <c r="AW153" s="13" t="s">
        <v>36</v>
      </c>
      <c r="AX153" s="13" t="s">
        <v>88</v>
      </c>
      <c r="AY153" s="157" t="s">
        <v>128</v>
      </c>
    </row>
    <row r="154" spans="2:65" s="1" customFormat="1" ht="16.5" customHeight="1">
      <c r="B154" s="31"/>
      <c r="C154" s="131" t="s">
        <v>204</v>
      </c>
      <c r="D154" s="131" t="s">
        <v>130</v>
      </c>
      <c r="E154" s="132" t="s">
        <v>981</v>
      </c>
      <c r="F154" s="133" t="s">
        <v>982</v>
      </c>
      <c r="G154" s="134" t="s">
        <v>942</v>
      </c>
      <c r="H154" s="135">
        <v>1</v>
      </c>
      <c r="I154" s="136"/>
      <c r="J154" s="137">
        <f>ROUND(I154*H154,2)</f>
        <v>0</v>
      </c>
      <c r="K154" s="133" t="s">
        <v>134</v>
      </c>
      <c r="L154" s="31"/>
      <c r="M154" s="138" t="s">
        <v>1</v>
      </c>
      <c r="N154" s="139" t="s">
        <v>45</v>
      </c>
      <c r="P154" s="140">
        <f>O154*H154</f>
        <v>0</v>
      </c>
      <c r="Q154" s="140">
        <v>0</v>
      </c>
      <c r="R154" s="140">
        <f>Q154*H154</f>
        <v>0</v>
      </c>
      <c r="S154" s="140">
        <v>0</v>
      </c>
      <c r="T154" s="141">
        <f>S154*H154</f>
        <v>0</v>
      </c>
      <c r="AR154" s="142" t="s">
        <v>951</v>
      </c>
      <c r="AT154" s="142" t="s">
        <v>130</v>
      </c>
      <c r="AU154" s="142" t="s">
        <v>90</v>
      </c>
      <c r="AY154" s="16" t="s">
        <v>128</v>
      </c>
      <c r="BE154" s="143">
        <f>IF(N154="základní",J154,0)</f>
        <v>0</v>
      </c>
      <c r="BF154" s="143">
        <f>IF(N154="snížená",J154,0)</f>
        <v>0</v>
      </c>
      <c r="BG154" s="143">
        <f>IF(N154="zákl. přenesená",J154,0)</f>
        <v>0</v>
      </c>
      <c r="BH154" s="143">
        <f>IF(N154="sníž. přenesená",J154,0)</f>
        <v>0</v>
      </c>
      <c r="BI154" s="143">
        <f>IF(N154="nulová",J154,0)</f>
        <v>0</v>
      </c>
      <c r="BJ154" s="16" t="s">
        <v>88</v>
      </c>
      <c r="BK154" s="143">
        <f>ROUND(I154*H154,2)</f>
        <v>0</v>
      </c>
      <c r="BL154" s="16" t="s">
        <v>951</v>
      </c>
      <c r="BM154" s="142" t="s">
        <v>983</v>
      </c>
    </row>
    <row r="155" spans="2:65" s="1" customFormat="1" ht="11.25">
      <c r="B155" s="31"/>
      <c r="D155" s="144" t="s">
        <v>137</v>
      </c>
      <c r="F155" s="145" t="s">
        <v>982</v>
      </c>
      <c r="I155" s="146"/>
      <c r="L155" s="31"/>
      <c r="M155" s="147"/>
      <c r="T155" s="55"/>
      <c r="AT155" s="16" t="s">
        <v>137</v>
      </c>
      <c r="AU155" s="16" t="s">
        <v>90</v>
      </c>
    </row>
    <row r="156" spans="2:65" s="1" customFormat="1" ht="11.25">
      <c r="B156" s="31"/>
      <c r="D156" s="148" t="s">
        <v>139</v>
      </c>
      <c r="F156" s="149" t="s">
        <v>984</v>
      </c>
      <c r="I156" s="146"/>
      <c r="L156" s="31"/>
      <c r="M156" s="147"/>
      <c r="T156" s="55"/>
      <c r="AT156" s="16" t="s">
        <v>139</v>
      </c>
      <c r="AU156" s="16" t="s">
        <v>90</v>
      </c>
    </row>
    <row r="157" spans="2:65" s="1" customFormat="1" ht="16.5" customHeight="1">
      <c r="B157" s="31"/>
      <c r="C157" s="131" t="s">
        <v>210</v>
      </c>
      <c r="D157" s="131" t="s">
        <v>130</v>
      </c>
      <c r="E157" s="132" t="s">
        <v>985</v>
      </c>
      <c r="F157" s="133" t="s">
        <v>986</v>
      </c>
      <c r="G157" s="134" t="s">
        <v>942</v>
      </c>
      <c r="H157" s="135">
        <v>1</v>
      </c>
      <c r="I157" s="136"/>
      <c r="J157" s="137">
        <f>ROUND(I157*H157,2)</f>
        <v>0</v>
      </c>
      <c r="K157" s="133" t="s">
        <v>134</v>
      </c>
      <c r="L157" s="31"/>
      <c r="M157" s="138" t="s">
        <v>1</v>
      </c>
      <c r="N157" s="139" t="s">
        <v>45</v>
      </c>
      <c r="P157" s="140">
        <f>O157*H157</f>
        <v>0</v>
      </c>
      <c r="Q157" s="140">
        <v>0</v>
      </c>
      <c r="R157" s="140">
        <f>Q157*H157</f>
        <v>0</v>
      </c>
      <c r="S157" s="140">
        <v>0</v>
      </c>
      <c r="T157" s="141">
        <f>S157*H157</f>
        <v>0</v>
      </c>
      <c r="AR157" s="142" t="s">
        <v>951</v>
      </c>
      <c r="AT157" s="142" t="s">
        <v>130</v>
      </c>
      <c r="AU157" s="142" t="s">
        <v>90</v>
      </c>
      <c r="AY157" s="16" t="s">
        <v>128</v>
      </c>
      <c r="BE157" s="143">
        <f>IF(N157="základní",J157,0)</f>
        <v>0</v>
      </c>
      <c r="BF157" s="143">
        <f>IF(N157="snížená",J157,0)</f>
        <v>0</v>
      </c>
      <c r="BG157" s="143">
        <f>IF(N157="zákl. přenesená",J157,0)</f>
        <v>0</v>
      </c>
      <c r="BH157" s="143">
        <f>IF(N157="sníž. přenesená",J157,0)</f>
        <v>0</v>
      </c>
      <c r="BI157" s="143">
        <f>IF(N157="nulová",J157,0)</f>
        <v>0</v>
      </c>
      <c r="BJ157" s="16" t="s">
        <v>88</v>
      </c>
      <c r="BK157" s="143">
        <f>ROUND(I157*H157,2)</f>
        <v>0</v>
      </c>
      <c r="BL157" s="16" t="s">
        <v>951</v>
      </c>
      <c r="BM157" s="142" t="s">
        <v>987</v>
      </c>
    </row>
    <row r="158" spans="2:65" s="1" customFormat="1" ht="11.25">
      <c r="B158" s="31"/>
      <c r="D158" s="144" t="s">
        <v>137</v>
      </c>
      <c r="F158" s="145" t="s">
        <v>986</v>
      </c>
      <c r="I158" s="146"/>
      <c r="L158" s="31"/>
      <c r="M158" s="147"/>
      <c r="T158" s="55"/>
      <c r="AT158" s="16" t="s">
        <v>137</v>
      </c>
      <c r="AU158" s="16" t="s">
        <v>90</v>
      </c>
    </row>
    <row r="159" spans="2:65" s="1" customFormat="1" ht="11.25">
      <c r="B159" s="31"/>
      <c r="D159" s="148" t="s">
        <v>139</v>
      </c>
      <c r="F159" s="149" t="s">
        <v>988</v>
      </c>
      <c r="I159" s="146"/>
      <c r="L159" s="31"/>
      <c r="M159" s="147"/>
      <c r="T159" s="55"/>
      <c r="AT159" s="16" t="s">
        <v>139</v>
      </c>
      <c r="AU159" s="16" t="s">
        <v>90</v>
      </c>
    </row>
    <row r="160" spans="2:65" s="11" customFormat="1" ht="22.9" customHeight="1">
      <c r="B160" s="119"/>
      <c r="D160" s="120" t="s">
        <v>79</v>
      </c>
      <c r="E160" s="129" t="s">
        <v>989</v>
      </c>
      <c r="F160" s="129" t="s">
        <v>990</v>
      </c>
      <c r="I160" s="122"/>
      <c r="J160" s="130">
        <f>BK160</f>
        <v>0</v>
      </c>
      <c r="L160" s="119"/>
      <c r="M160" s="124"/>
      <c r="P160" s="125">
        <f>SUM(P161:P169)</f>
        <v>0</v>
      </c>
      <c r="R160" s="125">
        <f>SUM(R161:R169)</f>
        <v>0</v>
      </c>
      <c r="T160" s="126">
        <f>SUM(T161:T169)</f>
        <v>0</v>
      </c>
      <c r="AR160" s="120" t="s">
        <v>171</v>
      </c>
      <c r="AT160" s="127" t="s">
        <v>79</v>
      </c>
      <c r="AU160" s="127" t="s">
        <v>88</v>
      </c>
      <c r="AY160" s="120" t="s">
        <v>128</v>
      </c>
      <c r="BK160" s="128">
        <f>SUM(BK161:BK169)</f>
        <v>0</v>
      </c>
    </row>
    <row r="161" spans="2:65" s="1" customFormat="1" ht="16.5" customHeight="1">
      <c r="B161" s="31"/>
      <c r="C161" s="131" t="s">
        <v>218</v>
      </c>
      <c r="D161" s="131" t="s">
        <v>130</v>
      </c>
      <c r="E161" s="132" t="s">
        <v>991</v>
      </c>
      <c r="F161" s="133" t="s">
        <v>992</v>
      </c>
      <c r="G161" s="134" t="s">
        <v>815</v>
      </c>
      <c r="H161" s="135">
        <v>1</v>
      </c>
      <c r="I161" s="136"/>
      <c r="J161" s="137">
        <f>ROUND(I161*H161,2)</f>
        <v>0</v>
      </c>
      <c r="K161" s="133" t="s">
        <v>950</v>
      </c>
      <c r="L161" s="31"/>
      <c r="M161" s="138" t="s">
        <v>1</v>
      </c>
      <c r="N161" s="139" t="s">
        <v>45</v>
      </c>
      <c r="P161" s="140">
        <f>O161*H161</f>
        <v>0</v>
      </c>
      <c r="Q161" s="140">
        <v>0</v>
      </c>
      <c r="R161" s="140">
        <f>Q161*H161</f>
        <v>0</v>
      </c>
      <c r="S161" s="140">
        <v>0</v>
      </c>
      <c r="T161" s="141">
        <f>S161*H161</f>
        <v>0</v>
      </c>
      <c r="AR161" s="142" t="s">
        <v>951</v>
      </c>
      <c r="AT161" s="142" t="s">
        <v>130</v>
      </c>
      <c r="AU161" s="142" t="s">
        <v>90</v>
      </c>
      <c r="AY161" s="16" t="s">
        <v>128</v>
      </c>
      <c r="BE161" s="143">
        <f>IF(N161="základní",J161,0)</f>
        <v>0</v>
      </c>
      <c r="BF161" s="143">
        <f>IF(N161="snížená",J161,0)</f>
        <v>0</v>
      </c>
      <c r="BG161" s="143">
        <f>IF(N161="zákl. přenesená",J161,0)</f>
        <v>0</v>
      </c>
      <c r="BH161" s="143">
        <f>IF(N161="sníž. přenesená",J161,0)</f>
        <v>0</v>
      </c>
      <c r="BI161" s="143">
        <f>IF(N161="nulová",J161,0)</f>
        <v>0</v>
      </c>
      <c r="BJ161" s="16" t="s">
        <v>88</v>
      </c>
      <c r="BK161" s="143">
        <f>ROUND(I161*H161,2)</f>
        <v>0</v>
      </c>
      <c r="BL161" s="16" t="s">
        <v>951</v>
      </c>
      <c r="BM161" s="142" t="s">
        <v>993</v>
      </c>
    </row>
    <row r="162" spans="2:65" s="1" customFormat="1" ht="11.25">
      <c r="B162" s="31"/>
      <c r="D162" s="144" t="s">
        <v>137</v>
      </c>
      <c r="F162" s="145" t="s">
        <v>992</v>
      </c>
      <c r="I162" s="146"/>
      <c r="L162" s="31"/>
      <c r="M162" s="147"/>
      <c r="T162" s="55"/>
      <c r="AT162" s="16" t="s">
        <v>137</v>
      </c>
      <c r="AU162" s="16" t="s">
        <v>90</v>
      </c>
    </row>
    <row r="163" spans="2:65" s="1" customFormat="1" ht="11.25">
      <c r="B163" s="31"/>
      <c r="D163" s="148" t="s">
        <v>139</v>
      </c>
      <c r="F163" s="149" t="s">
        <v>994</v>
      </c>
      <c r="I163" s="146"/>
      <c r="L163" s="31"/>
      <c r="M163" s="147"/>
      <c r="T163" s="55"/>
      <c r="AT163" s="16" t="s">
        <v>139</v>
      </c>
      <c r="AU163" s="16" t="s">
        <v>90</v>
      </c>
    </row>
    <row r="164" spans="2:65" s="1" customFormat="1" ht="16.5" customHeight="1">
      <c r="B164" s="31"/>
      <c r="C164" s="131" t="s">
        <v>8</v>
      </c>
      <c r="D164" s="131" t="s">
        <v>130</v>
      </c>
      <c r="E164" s="132" t="s">
        <v>995</v>
      </c>
      <c r="F164" s="133" t="s">
        <v>996</v>
      </c>
      <c r="G164" s="134" t="s">
        <v>815</v>
      </c>
      <c r="H164" s="135">
        <v>1</v>
      </c>
      <c r="I164" s="136"/>
      <c r="J164" s="137">
        <f>ROUND(I164*H164,2)</f>
        <v>0</v>
      </c>
      <c r="K164" s="133" t="s">
        <v>950</v>
      </c>
      <c r="L164" s="31"/>
      <c r="M164" s="138" t="s">
        <v>1</v>
      </c>
      <c r="N164" s="139" t="s">
        <v>45</v>
      </c>
      <c r="P164" s="140">
        <f>O164*H164</f>
        <v>0</v>
      </c>
      <c r="Q164" s="140">
        <v>0</v>
      </c>
      <c r="R164" s="140">
        <f>Q164*H164</f>
        <v>0</v>
      </c>
      <c r="S164" s="140">
        <v>0</v>
      </c>
      <c r="T164" s="141">
        <f>S164*H164</f>
        <v>0</v>
      </c>
      <c r="AR164" s="142" t="s">
        <v>951</v>
      </c>
      <c r="AT164" s="142" t="s">
        <v>130</v>
      </c>
      <c r="AU164" s="142" t="s">
        <v>90</v>
      </c>
      <c r="AY164" s="16" t="s">
        <v>128</v>
      </c>
      <c r="BE164" s="143">
        <f>IF(N164="základní",J164,0)</f>
        <v>0</v>
      </c>
      <c r="BF164" s="143">
        <f>IF(N164="snížená",J164,0)</f>
        <v>0</v>
      </c>
      <c r="BG164" s="143">
        <f>IF(N164="zákl. přenesená",J164,0)</f>
        <v>0</v>
      </c>
      <c r="BH164" s="143">
        <f>IF(N164="sníž. přenesená",J164,0)</f>
        <v>0</v>
      </c>
      <c r="BI164" s="143">
        <f>IF(N164="nulová",J164,0)</f>
        <v>0</v>
      </c>
      <c r="BJ164" s="16" t="s">
        <v>88</v>
      </c>
      <c r="BK164" s="143">
        <f>ROUND(I164*H164,2)</f>
        <v>0</v>
      </c>
      <c r="BL164" s="16" t="s">
        <v>951</v>
      </c>
      <c r="BM164" s="142" t="s">
        <v>997</v>
      </c>
    </row>
    <row r="165" spans="2:65" s="1" customFormat="1" ht="11.25">
      <c r="B165" s="31"/>
      <c r="D165" s="144" t="s">
        <v>137</v>
      </c>
      <c r="F165" s="145" t="s">
        <v>998</v>
      </c>
      <c r="I165" s="146"/>
      <c r="L165" s="31"/>
      <c r="M165" s="147"/>
      <c r="T165" s="55"/>
      <c r="AT165" s="16" t="s">
        <v>137</v>
      </c>
      <c r="AU165" s="16" t="s">
        <v>90</v>
      </c>
    </row>
    <row r="166" spans="2:65" s="1" customFormat="1" ht="11.25">
      <c r="B166" s="31"/>
      <c r="D166" s="148" t="s">
        <v>139</v>
      </c>
      <c r="F166" s="149" t="s">
        <v>999</v>
      </c>
      <c r="I166" s="146"/>
      <c r="L166" s="31"/>
      <c r="M166" s="147"/>
      <c r="T166" s="55"/>
      <c r="AT166" s="16" t="s">
        <v>139</v>
      </c>
      <c r="AU166" s="16" t="s">
        <v>90</v>
      </c>
    </row>
    <row r="167" spans="2:65" s="1" customFormat="1" ht="16.5" customHeight="1">
      <c r="B167" s="31"/>
      <c r="C167" s="131" t="s">
        <v>232</v>
      </c>
      <c r="D167" s="131" t="s">
        <v>130</v>
      </c>
      <c r="E167" s="132" t="s">
        <v>1000</v>
      </c>
      <c r="F167" s="133" t="s">
        <v>1001</v>
      </c>
      <c r="G167" s="134" t="s">
        <v>815</v>
      </c>
      <c r="H167" s="135">
        <v>1</v>
      </c>
      <c r="I167" s="136"/>
      <c r="J167" s="137">
        <f>ROUND(I167*H167,2)</f>
        <v>0</v>
      </c>
      <c r="K167" s="133" t="s">
        <v>950</v>
      </c>
      <c r="L167" s="31"/>
      <c r="M167" s="138" t="s">
        <v>1</v>
      </c>
      <c r="N167" s="139" t="s">
        <v>45</v>
      </c>
      <c r="P167" s="140">
        <f>O167*H167</f>
        <v>0</v>
      </c>
      <c r="Q167" s="140">
        <v>0</v>
      </c>
      <c r="R167" s="140">
        <f>Q167*H167</f>
        <v>0</v>
      </c>
      <c r="S167" s="140">
        <v>0</v>
      </c>
      <c r="T167" s="141">
        <f>S167*H167</f>
        <v>0</v>
      </c>
      <c r="AR167" s="142" t="s">
        <v>951</v>
      </c>
      <c r="AT167" s="142" t="s">
        <v>130</v>
      </c>
      <c r="AU167" s="142" t="s">
        <v>90</v>
      </c>
      <c r="AY167" s="16" t="s">
        <v>128</v>
      </c>
      <c r="BE167" s="143">
        <f>IF(N167="základní",J167,0)</f>
        <v>0</v>
      </c>
      <c r="BF167" s="143">
        <f>IF(N167="snížená",J167,0)</f>
        <v>0</v>
      </c>
      <c r="BG167" s="143">
        <f>IF(N167="zákl. přenesená",J167,0)</f>
        <v>0</v>
      </c>
      <c r="BH167" s="143">
        <f>IF(N167="sníž. přenesená",J167,0)</f>
        <v>0</v>
      </c>
      <c r="BI167" s="143">
        <f>IF(N167="nulová",J167,0)</f>
        <v>0</v>
      </c>
      <c r="BJ167" s="16" t="s">
        <v>88</v>
      </c>
      <c r="BK167" s="143">
        <f>ROUND(I167*H167,2)</f>
        <v>0</v>
      </c>
      <c r="BL167" s="16" t="s">
        <v>951</v>
      </c>
      <c r="BM167" s="142" t="s">
        <v>1002</v>
      </c>
    </row>
    <row r="168" spans="2:65" s="1" customFormat="1" ht="11.25">
      <c r="B168" s="31"/>
      <c r="D168" s="144" t="s">
        <v>137</v>
      </c>
      <c r="F168" s="145" t="s">
        <v>1003</v>
      </c>
      <c r="I168" s="146"/>
      <c r="L168" s="31"/>
      <c r="M168" s="147"/>
      <c r="T168" s="55"/>
      <c r="AT168" s="16" t="s">
        <v>137</v>
      </c>
      <c r="AU168" s="16" t="s">
        <v>90</v>
      </c>
    </row>
    <row r="169" spans="2:65" s="1" customFormat="1" ht="11.25">
      <c r="B169" s="31"/>
      <c r="D169" s="148" t="s">
        <v>139</v>
      </c>
      <c r="F169" s="149" t="s">
        <v>1004</v>
      </c>
      <c r="I169" s="146"/>
      <c r="L169" s="31"/>
      <c r="M169" s="147"/>
      <c r="T169" s="55"/>
      <c r="AT169" s="16" t="s">
        <v>139</v>
      </c>
      <c r="AU169" s="16" t="s">
        <v>90</v>
      </c>
    </row>
    <row r="170" spans="2:65" s="11" customFormat="1" ht="22.9" customHeight="1">
      <c r="B170" s="119"/>
      <c r="D170" s="120" t="s">
        <v>79</v>
      </c>
      <c r="E170" s="129" t="s">
        <v>1005</v>
      </c>
      <c r="F170" s="129" t="s">
        <v>1006</v>
      </c>
      <c r="I170" s="122"/>
      <c r="J170" s="130">
        <f>BK170</f>
        <v>0</v>
      </c>
      <c r="L170" s="119"/>
      <c r="M170" s="124"/>
      <c r="P170" s="125">
        <f>SUM(P171:P177)</f>
        <v>0</v>
      </c>
      <c r="R170" s="125">
        <f>SUM(R171:R177)</f>
        <v>0</v>
      </c>
      <c r="T170" s="126">
        <f>SUM(T171:T177)</f>
        <v>0</v>
      </c>
      <c r="AR170" s="120" t="s">
        <v>171</v>
      </c>
      <c r="AT170" s="127" t="s">
        <v>79</v>
      </c>
      <c r="AU170" s="127" t="s">
        <v>88</v>
      </c>
      <c r="AY170" s="120" t="s">
        <v>128</v>
      </c>
      <c r="BK170" s="128">
        <f>SUM(BK171:BK177)</f>
        <v>0</v>
      </c>
    </row>
    <row r="171" spans="2:65" s="1" customFormat="1" ht="16.5" customHeight="1">
      <c r="B171" s="31"/>
      <c r="C171" s="131" t="s">
        <v>238</v>
      </c>
      <c r="D171" s="131" t="s">
        <v>130</v>
      </c>
      <c r="E171" s="132" t="s">
        <v>1007</v>
      </c>
      <c r="F171" s="133" t="s">
        <v>1008</v>
      </c>
      <c r="G171" s="134" t="s">
        <v>133</v>
      </c>
      <c r="H171" s="135">
        <v>108000</v>
      </c>
      <c r="I171" s="136"/>
      <c r="J171" s="137">
        <f>ROUND(I171*H171,2)</f>
        <v>0</v>
      </c>
      <c r="K171" s="133" t="s">
        <v>134</v>
      </c>
      <c r="L171" s="31"/>
      <c r="M171" s="138" t="s">
        <v>1</v>
      </c>
      <c r="N171" s="139" t="s">
        <v>45</v>
      </c>
      <c r="P171" s="140">
        <f>O171*H171</f>
        <v>0</v>
      </c>
      <c r="Q171" s="140">
        <v>0</v>
      </c>
      <c r="R171" s="140">
        <f>Q171*H171</f>
        <v>0</v>
      </c>
      <c r="S171" s="140">
        <v>0</v>
      </c>
      <c r="T171" s="141">
        <f>S171*H171</f>
        <v>0</v>
      </c>
      <c r="AR171" s="142" t="s">
        <v>951</v>
      </c>
      <c r="AT171" s="142" t="s">
        <v>130</v>
      </c>
      <c r="AU171" s="142" t="s">
        <v>90</v>
      </c>
      <c r="AY171" s="16" t="s">
        <v>128</v>
      </c>
      <c r="BE171" s="143">
        <f>IF(N171="základní",J171,0)</f>
        <v>0</v>
      </c>
      <c r="BF171" s="143">
        <f>IF(N171="snížená",J171,0)</f>
        <v>0</v>
      </c>
      <c r="BG171" s="143">
        <f>IF(N171="zákl. přenesená",J171,0)</f>
        <v>0</v>
      </c>
      <c r="BH171" s="143">
        <f>IF(N171="sníž. přenesená",J171,0)</f>
        <v>0</v>
      </c>
      <c r="BI171" s="143">
        <f>IF(N171="nulová",J171,0)</f>
        <v>0</v>
      </c>
      <c r="BJ171" s="16" t="s">
        <v>88</v>
      </c>
      <c r="BK171" s="143">
        <f>ROUND(I171*H171,2)</f>
        <v>0</v>
      </c>
      <c r="BL171" s="16" t="s">
        <v>951</v>
      </c>
      <c r="BM171" s="142" t="s">
        <v>1009</v>
      </c>
    </row>
    <row r="172" spans="2:65" s="1" customFormat="1" ht="11.25">
      <c r="B172" s="31"/>
      <c r="D172" s="144" t="s">
        <v>137</v>
      </c>
      <c r="F172" s="145" t="s">
        <v>1008</v>
      </c>
      <c r="I172" s="146"/>
      <c r="L172" s="31"/>
      <c r="M172" s="147"/>
      <c r="T172" s="55"/>
      <c r="AT172" s="16" t="s">
        <v>137</v>
      </c>
      <c r="AU172" s="16" t="s">
        <v>90</v>
      </c>
    </row>
    <row r="173" spans="2:65" s="1" customFormat="1" ht="11.25">
      <c r="B173" s="31"/>
      <c r="D173" s="148" t="s">
        <v>139</v>
      </c>
      <c r="F173" s="149" t="s">
        <v>1010</v>
      </c>
      <c r="I173" s="146"/>
      <c r="L173" s="31"/>
      <c r="M173" s="147"/>
      <c r="T173" s="55"/>
      <c r="AT173" s="16" t="s">
        <v>139</v>
      </c>
      <c r="AU173" s="16" t="s">
        <v>90</v>
      </c>
    </row>
    <row r="174" spans="2:65" s="12" customFormat="1" ht="11.25">
      <c r="B174" s="150"/>
      <c r="D174" s="144" t="s">
        <v>141</v>
      </c>
      <c r="E174" s="151" t="s">
        <v>1</v>
      </c>
      <c r="F174" s="152" t="s">
        <v>1011</v>
      </c>
      <c r="H174" s="151" t="s">
        <v>1</v>
      </c>
      <c r="I174" s="153"/>
      <c r="L174" s="150"/>
      <c r="M174" s="154"/>
      <c r="T174" s="155"/>
      <c r="AT174" s="151" t="s">
        <v>141</v>
      </c>
      <c r="AU174" s="151" t="s">
        <v>90</v>
      </c>
      <c r="AV174" s="12" t="s">
        <v>88</v>
      </c>
      <c r="AW174" s="12" t="s">
        <v>36</v>
      </c>
      <c r="AX174" s="12" t="s">
        <v>80</v>
      </c>
      <c r="AY174" s="151" t="s">
        <v>128</v>
      </c>
    </row>
    <row r="175" spans="2:65" s="12" customFormat="1" ht="11.25">
      <c r="B175" s="150"/>
      <c r="D175" s="144" t="s">
        <v>141</v>
      </c>
      <c r="E175" s="151" t="s">
        <v>1</v>
      </c>
      <c r="F175" s="152" t="s">
        <v>1012</v>
      </c>
      <c r="H175" s="151" t="s">
        <v>1</v>
      </c>
      <c r="I175" s="153"/>
      <c r="L175" s="150"/>
      <c r="M175" s="154"/>
      <c r="T175" s="155"/>
      <c r="AT175" s="151" t="s">
        <v>141</v>
      </c>
      <c r="AU175" s="151" t="s">
        <v>90</v>
      </c>
      <c r="AV175" s="12" t="s">
        <v>88</v>
      </c>
      <c r="AW175" s="12" t="s">
        <v>36</v>
      </c>
      <c r="AX175" s="12" t="s">
        <v>80</v>
      </c>
      <c r="AY175" s="151" t="s">
        <v>128</v>
      </c>
    </row>
    <row r="176" spans="2:65" s="13" customFormat="1" ht="11.25">
      <c r="B176" s="156"/>
      <c r="D176" s="144" t="s">
        <v>141</v>
      </c>
      <c r="E176" s="157" t="s">
        <v>1</v>
      </c>
      <c r="F176" s="158" t="s">
        <v>1013</v>
      </c>
      <c r="H176" s="159">
        <v>108000</v>
      </c>
      <c r="I176" s="160"/>
      <c r="L176" s="156"/>
      <c r="M176" s="161"/>
      <c r="T176" s="162"/>
      <c r="AT176" s="157" t="s">
        <v>141</v>
      </c>
      <c r="AU176" s="157" t="s">
        <v>90</v>
      </c>
      <c r="AV176" s="13" t="s">
        <v>90</v>
      </c>
      <c r="AW176" s="13" t="s">
        <v>36</v>
      </c>
      <c r="AX176" s="13" t="s">
        <v>80</v>
      </c>
      <c r="AY176" s="157" t="s">
        <v>128</v>
      </c>
    </row>
    <row r="177" spans="2:51" s="14" customFormat="1" ht="11.25">
      <c r="B177" s="163"/>
      <c r="D177" s="144" t="s">
        <v>141</v>
      </c>
      <c r="E177" s="164" t="s">
        <v>1</v>
      </c>
      <c r="F177" s="165" t="s">
        <v>149</v>
      </c>
      <c r="H177" s="166">
        <v>108000</v>
      </c>
      <c r="I177" s="167"/>
      <c r="L177" s="163"/>
      <c r="M177" s="183"/>
      <c r="N177" s="184"/>
      <c r="O177" s="184"/>
      <c r="P177" s="184"/>
      <c r="Q177" s="184"/>
      <c r="R177" s="184"/>
      <c r="S177" s="184"/>
      <c r="T177" s="185"/>
      <c r="AT177" s="164" t="s">
        <v>141</v>
      </c>
      <c r="AU177" s="164" t="s">
        <v>90</v>
      </c>
      <c r="AV177" s="14" t="s">
        <v>135</v>
      </c>
      <c r="AW177" s="14" t="s">
        <v>36</v>
      </c>
      <c r="AX177" s="14" t="s">
        <v>88</v>
      </c>
      <c r="AY177" s="164" t="s">
        <v>128</v>
      </c>
    </row>
    <row r="178" spans="2:51" s="1" customFormat="1" ht="6.95" customHeight="1">
      <c r="B178" s="43"/>
      <c r="C178" s="44"/>
      <c r="D178" s="44"/>
      <c r="E178" s="44"/>
      <c r="F178" s="44"/>
      <c r="G178" s="44"/>
      <c r="H178" s="44"/>
      <c r="I178" s="44"/>
      <c r="J178" s="44"/>
      <c r="K178" s="44"/>
      <c r="L178" s="31"/>
    </row>
  </sheetData>
  <sheetProtection algorithmName="SHA-512" hashValue="W7R8e9GdkEe+wpelwSa/7uJRmWioTgZ34q4/zJInDqw1oN5bJmsWyv6BZpWZB+R0A096Xy5fnrfZyDmEaKd3hg==" saltValue="cazsS+G2vsC6275ve1TkttfQ1RPu7vJFebxg6IsYcBI4qDFs937APKTpmT//H9fGvFOddOf69QP6Mg5+fwjZzQ==" spinCount="100000" sheet="1" objects="1" scenarios="1" formatColumns="0" formatRows="0" autoFilter="0"/>
  <autoFilter ref="C120:K177" xr:uid="{00000000-0009-0000-0000-000002000000}"/>
  <mergeCells count="9">
    <mergeCell ref="E87:H87"/>
    <mergeCell ref="E111:H111"/>
    <mergeCell ref="E113:H113"/>
    <mergeCell ref="L2:V2"/>
    <mergeCell ref="E7:H7"/>
    <mergeCell ref="E9:H9"/>
    <mergeCell ref="E18:H18"/>
    <mergeCell ref="E27:H27"/>
    <mergeCell ref="E85:H85"/>
  </mergeCells>
  <hyperlinks>
    <hyperlink ref="F132" r:id="rId1" xr:uid="{00000000-0004-0000-0200-000000000000}"/>
    <hyperlink ref="F145" r:id="rId2" xr:uid="{00000000-0004-0000-0200-000001000000}"/>
    <hyperlink ref="F148" r:id="rId3" xr:uid="{00000000-0004-0000-0200-000002000000}"/>
    <hyperlink ref="F156" r:id="rId4" xr:uid="{00000000-0004-0000-0200-000003000000}"/>
    <hyperlink ref="F159" r:id="rId5" xr:uid="{00000000-0004-0000-0200-000004000000}"/>
    <hyperlink ref="F163" r:id="rId6" xr:uid="{00000000-0004-0000-0200-000005000000}"/>
    <hyperlink ref="F166" r:id="rId7" xr:uid="{00000000-0004-0000-0200-000006000000}"/>
    <hyperlink ref="F169" r:id="rId8" xr:uid="{00000000-0004-0000-0200-000007000000}"/>
    <hyperlink ref="F173" r:id="rId9" xr:uid="{00000000-0004-0000-0200-000008000000}"/>
  </hyperlinks>
  <pageMargins left="0.39374999999999999" right="0.39374999999999999" top="0.39374999999999999" bottom="0.39374999999999999" header="0" footer="0"/>
  <pageSetup paperSize="9" scale="76" fitToHeight="100" orientation="portrait" blackAndWhite="1" r:id="rId10"/>
  <headerFooter>
    <oddFooter>&amp;CStrana &amp;P z &amp;N</oddFooter>
  </headerFooter>
  <drawing r:id="rId1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6</vt:i4>
      </vt:variant>
    </vt:vector>
  </HeadingPairs>
  <TitlesOfParts>
    <vt:vector size="9" baseType="lpstr">
      <vt:lpstr>Rekapitulace stavby</vt:lpstr>
      <vt:lpstr>852-01 - IO 01 - Kanalizace</vt:lpstr>
      <vt:lpstr>852-10 - VON 01 - Vedlejš...</vt:lpstr>
      <vt:lpstr>'852-01 - IO 01 - Kanalizace'!Názvy_tisku</vt:lpstr>
      <vt:lpstr>'852-10 - VON 01 - Vedlejš...'!Názvy_tisku</vt:lpstr>
      <vt:lpstr>'Rekapitulace stavby'!Názvy_tisku</vt:lpstr>
      <vt:lpstr>'852-01 - IO 01 - Kanalizace'!Oblast_tisku</vt:lpstr>
      <vt:lpstr>'852-10 - VON 01 - Vedlejš...'!Oblast_tisku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DESKTOP-SS04TDM\VK PROJEKT</dc:creator>
  <cp:lastModifiedBy>Ladislav Konvalina</cp:lastModifiedBy>
  <cp:lastPrinted>2024-05-03T08:04:08Z</cp:lastPrinted>
  <dcterms:created xsi:type="dcterms:W3CDTF">2024-05-03T08:02:58Z</dcterms:created>
  <dcterms:modified xsi:type="dcterms:W3CDTF">2024-05-03T08:04:21Z</dcterms:modified>
</cp:coreProperties>
</file>